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6"/>
  </bookViews>
  <sheets>
    <sheet name="考场一" sheetId="2" r:id="rId1"/>
    <sheet name="考场二" sheetId="3" r:id="rId2"/>
    <sheet name="考场三" sheetId="4" r:id="rId3"/>
    <sheet name="考场四" sheetId="5" r:id="rId4"/>
    <sheet name="考场五" sheetId="6" r:id="rId5"/>
    <sheet name="考场六" sheetId="7" r:id="rId6"/>
    <sheet name="考场七" sheetId="8" r:id="rId7"/>
  </sheets>
  <definedNames>
    <definedName name="_xlnm.Print_Titles" localSheetId="0">考场一!$1:$3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<sst xmlns="http://schemas.openxmlformats.org/spreadsheetml/2006/main" count="1274" uniqueCount="692">
  <si>
    <t>2024年庐阳区老年学校（大学）工作人员特设岗位招聘笔试成绩公示
考场1</t>
  </si>
  <si>
    <t xml:space="preserve"> 时间：2024年10月26日                      地点：合肥高新创新实验中学博学楼</t>
  </si>
  <si>
    <t>序号</t>
  </si>
  <si>
    <t>座位号</t>
  </si>
  <si>
    <t>姓名</t>
  </si>
  <si>
    <t>性别</t>
  </si>
  <si>
    <t>证件号（身份证后六位）</t>
  </si>
  <si>
    <t>客观题得分</t>
  </si>
  <si>
    <t>主观题得分</t>
  </si>
  <si>
    <t>笔试成绩</t>
  </si>
  <si>
    <t>1</t>
  </si>
  <si>
    <t>001</t>
  </si>
  <si>
    <t>刘*</t>
  </si>
  <si>
    <t>女</t>
  </si>
  <si>
    <t xml:space="preserve">013128 </t>
  </si>
  <si>
    <t>2</t>
  </si>
  <si>
    <t>002</t>
  </si>
  <si>
    <t>靳*晶</t>
  </si>
  <si>
    <t xml:space="preserve">175521 </t>
  </si>
  <si>
    <t>缺考</t>
  </si>
  <si>
    <t>3</t>
  </si>
  <si>
    <t>003</t>
  </si>
  <si>
    <t>曹*莉</t>
  </si>
  <si>
    <t xml:space="preserve">240028 </t>
  </si>
  <si>
    <t>4</t>
  </si>
  <si>
    <t>004</t>
  </si>
  <si>
    <t>周*</t>
  </si>
  <si>
    <t xml:space="preserve">198124 </t>
  </si>
  <si>
    <t>5</t>
  </si>
  <si>
    <t>005</t>
  </si>
  <si>
    <t>张*</t>
  </si>
  <si>
    <t>男</t>
  </si>
  <si>
    <t xml:space="preserve">186615 </t>
  </si>
  <si>
    <t>6</t>
  </si>
  <si>
    <t>006</t>
  </si>
  <si>
    <t>高*凤</t>
  </si>
  <si>
    <t xml:space="preserve">310029 </t>
  </si>
  <si>
    <t>7</t>
  </si>
  <si>
    <t>007</t>
  </si>
  <si>
    <t>王*华</t>
  </si>
  <si>
    <t xml:space="preserve">082081 </t>
  </si>
  <si>
    <t>8</t>
  </si>
  <si>
    <t>008</t>
  </si>
  <si>
    <t>李*楠</t>
  </si>
  <si>
    <t xml:space="preserve">282568 </t>
  </si>
  <si>
    <t>9</t>
  </si>
  <si>
    <t>009</t>
  </si>
  <si>
    <t>许*莹</t>
  </si>
  <si>
    <t xml:space="preserve">124423 </t>
  </si>
  <si>
    <t>10</t>
  </si>
  <si>
    <t>010</t>
  </si>
  <si>
    <t>孙*成</t>
  </si>
  <si>
    <t xml:space="preserve">281316 </t>
  </si>
  <si>
    <t>11</t>
  </si>
  <si>
    <t>011</t>
  </si>
  <si>
    <t>洪*叶</t>
  </si>
  <si>
    <t xml:space="preserve">035529 </t>
  </si>
  <si>
    <t>12</t>
  </si>
  <si>
    <t>012</t>
  </si>
  <si>
    <t>章*</t>
  </si>
  <si>
    <t xml:space="preserve">081929 </t>
  </si>
  <si>
    <t>13</t>
  </si>
  <si>
    <t>013</t>
  </si>
  <si>
    <t>张*川</t>
  </si>
  <si>
    <t xml:space="preserve">159112 </t>
  </si>
  <si>
    <t>14</t>
  </si>
  <si>
    <t>014</t>
  </si>
  <si>
    <t>常*娜</t>
  </si>
  <si>
    <t xml:space="preserve">208429 </t>
  </si>
  <si>
    <t>15</t>
  </si>
  <si>
    <t>015</t>
  </si>
  <si>
    <t>密*</t>
  </si>
  <si>
    <t xml:space="preserve">121440 </t>
  </si>
  <si>
    <t>16</t>
  </si>
  <si>
    <t>016</t>
  </si>
  <si>
    <t>孟*芳</t>
  </si>
  <si>
    <t xml:space="preserve">033702 </t>
  </si>
  <si>
    <t>17</t>
  </si>
  <si>
    <t>017</t>
  </si>
  <si>
    <t>裴*双</t>
  </si>
  <si>
    <t xml:space="preserve">110010 </t>
  </si>
  <si>
    <t>18</t>
  </si>
  <si>
    <t>018</t>
  </si>
  <si>
    <t>盛*</t>
  </si>
  <si>
    <t xml:space="preserve">183820 </t>
  </si>
  <si>
    <t>19</t>
  </si>
  <si>
    <t>019</t>
  </si>
  <si>
    <t>施*慧</t>
  </si>
  <si>
    <t xml:space="preserve">127229 </t>
  </si>
  <si>
    <t>20</t>
  </si>
  <si>
    <t>020</t>
  </si>
  <si>
    <t>李*杨</t>
  </si>
  <si>
    <t xml:space="preserve">103915 </t>
  </si>
  <si>
    <t>21</t>
  </si>
  <si>
    <t>021</t>
  </si>
  <si>
    <t>韩*雨</t>
  </si>
  <si>
    <t xml:space="preserve">221624 </t>
  </si>
  <si>
    <t>22</t>
  </si>
  <si>
    <t>022</t>
  </si>
  <si>
    <t>王*</t>
  </si>
  <si>
    <t xml:space="preserve">09003X </t>
  </si>
  <si>
    <t>23</t>
  </si>
  <si>
    <t>023</t>
  </si>
  <si>
    <t>赵*娜</t>
  </si>
  <si>
    <t xml:space="preserve">192260 </t>
  </si>
  <si>
    <t>24</t>
  </si>
  <si>
    <t>024</t>
  </si>
  <si>
    <t>洪*扬</t>
  </si>
  <si>
    <t xml:space="preserve">174347 </t>
  </si>
  <si>
    <t>25</t>
  </si>
  <si>
    <t>025</t>
  </si>
  <si>
    <t>洪*俊</t>
  </si>
  <si>
    <t xml:space="preserve">214812 </t>
  </si>
  <si>
    <t>26</t>
  </si>
  <si>
    <t>026</t>
  </si>
  <si>
    <t>沈*婷</t>
  </si>
  <si>
    <t xml:space="preserve">311021 </t>
  </si>
  <si>
    <t>27</t>
  </si>
  <si>
    <t>027</t>
  </si>
  <si>
    <t>叶*香</t>
  </si>
  <si>
    <t xml:space="preserve">027120 </t>
  </si>
  <si>
    <t>28</t>
  </si>
  <si>
    <t>028</t>
  </si>
  <si>
    <t>张*悦</t>
  </si>
  <si>
    <t xml:space="preserve">070824 </t>
  </si>
  <si>
    <t>29</t>
  </si>
  <si>
    <t>029</t>
  </si>
  <si>
    <t xml:space="preserve">271521 </t>
  </si>
  <si>
    <t>30</t>
  </si>
  <si>
    <t>030</t>
  </si>
  <si>
    <t>倪*</t>
  </si>
  <si>
    <t xml:space="preserve">249512 </t>
  </si>
  <si>
    <t>31</t>
  </si>
  <si>
    <t>031</t>
  </si>
  <si>
    <t xml:space="preserve">183040 </t>
  </si>
  <si>
    <t>32</t>
  </si>
  <si>
    <t>032</t>
  </si>
  <si>
    <t>束*翔</t>
  </si>
  <si>
    <t xml:space="preserve">195715 </t>
  </si>
  <si>
    <t>2024年庐阳区老年学校（大学）工作人员特设岗位招聘笔试成绩公示
考场2</t>
  </si>
  <si>
    <t>033</t>
  </si>
  <si>
    <t>唐*侠</t>
  </si>
  <si>
    <t xml:space="preserve">067988 </t>
  </si>
  <si>
    <t>034</t>
  </si>
  <si>
    <t>裴*雨</t>
  </si>
  <si>
    <t xml:space="preserve">295808 </t>
  </si>
  <si>
    <t>035</t>
  </si>
  <si>
    <t>乔*</t>
  </si>
  <si>
    <t xml:space="preserve">195028 </t>
  </si>
  <si>
    <t>036</t>
  </si>
  <si>
    <t>汤*荷</t>
  </si>
  <si>
    <t xml:space="preserve">237527 </t>
  </si>
  <si>
    <t>037</t>
  </si>
  <si>
    <t>王*存</t>
  </si>
  <si>
    <t xml:space="preserve">092543 </t>
  </si>
  <si>
    <t>038</t>
  </si>
  <si>
    <t>苏*珠</t>
  </si>
  <si>
    <t xml:space="preserve">205726 </t>
  </si>
  <si>
    <t>039</t>
  </si>
  <si>
    <t>吴*</t>
  </si>
  <si>
    <t xml:space="preserve">126026 </t>
  </si>
  <si>
    <t>040</t>
  </si>
  <si>
    <t>任*</t>
  </si>
  <si>
    <t xml:space="preserve">061002 </t>
  </si>
  <si>
    <t>041</t>
  </si>
  <si>
    <t>汪*予</t>
  </si>
  <si>
    <t xml:space="preserve">173115 </t>
  </si>
  <si>
    <t>042</t>
  </si>
  <si>
    <t xml:space="preserve">04481X </t>
  </si>
  <si>
    <t>043</t>
  </si>
  <si>
    <t>陈*</t>
  </si>
  <si>
    <t xml:space="preserve">136926 </t>
  </si>
  <si>
    <t>044</t>
  </si>
  <si>
    <t>丁*燕</t>
  </si>
  <si>
    <t xml:space="preserve">172943 </t>
  </si>
  <si>
    <t>045</t>
  </si>
  <si>
    <t>周*丽</t>
  </si>
  <si>
    <t xml:space="preserve">074844 </t>
  </si>
  <si>
    <t>046</t>
  </si>
  <si>
    <t xml:space="preserve">300915 </t>
  </si>
  <si>
    <t>047</t>
  </si>
  <si>
    <t>李*婷</t>
  </si>
  <si>
    <t xml:space="preserve">060708 </t>
  </si>
  <si>
    <t>048</t>
  </si>
  <si>
    <t>徐*静</t>
  </si>
  <si>
    <t xml:space="preserve">062600 </t>
  </si>
  <si>
    <t>049</t>
  </si>
  <si>
    <t>胡*林</t>
  </si>
  <si>
    <t xml:space="preserve">160020 </t>
  </si>
  <si>
    <t>050</t>
  </si>
  <si>
    <t>范*月</t>
  </si>
  <si>
    <t xml:space="preserve">161628 </t>
  </si>
  <si>
    <t>051</t>
  </si>
  <si>
    <t>郭*</t>
  </si>
  <si>
    <t xml:space="preserve">105680 </t>
  </si>
  <si>
    <t>052</t>
  </si>
  <si>
    <t>鲍*秀</t>
  </si>
  <si>
    <t xml:space="preserve">165705 </t>
  </si>
  <si>
    <t>053</t>
  </si>
  <si>
    <t>何*源</t>
  </si>
  <si>
    <t xml:space="preserve">167545 </t>
  </si>
  <si>
    <t>054</t>
  </si>
  <si>
    <t>朱*迪</t>
  </si>
  <si>
    <t xml:space="preserve">095348 </t>
  </si>
  <si>
    <t>055</t>
  </si>
  <si>
    <t>李*远</t>
  </si>
  <si>
    <t xml:space="preserve">280018 </t>
  </si>
  <si>
    <t>056</t>
  </si>
  <si>
    <t>谢*</t>
  </si>
  <si>
    <t xml:space="preserve">050028 </t>
  </si>
  <si>
    <t>057</t>
  </si>
  <si>
    <t>潘*雯</t>
  </si>
  <si>
    <t xml:space="preserve">150447 </t>
  </si>
  <si>
    <t>058</t>
  </si>
  <si>
    <t xml:space="preserve">236753 </t>
  </si>
  <si>
    <t>059</t>
  </si>
  <si>
    <t>钟*雯</t>
  </si>
  <si>
    <t xml:space="preserve">100525 </t>
  </si>
  <si>
    <t>060</t>
  </si>
  <si>
    <t>冯*辉</t>
  </si>
  <si>
    <t xml:space="preserve">195635 </t>
  </si>
  <si>
    <t>061</t>
  </si>
  <si>
    <t>吴*燕</t>
  </si>
  <si>
    <t xml:space="preserve">064888 </t>
  </si>
  <si>
    <t>062</t>
  </si>
  <si>
    <t>崔*妍</t>
  </si>
  <si>
    <t xml:space="preserve">067623 </t>
  </si>
  <si>
    <t>063</t>
  </si>
  <si>
    <t>程*</t>
  </si>
  <si>
    <t xml:space="preserve">022228 </t>
  </si>
  <si>
    <t>064</t>
  </si>
  <si>
    <t>沈*萍</t>
  </si>
  <si>
    <t xml:space="preserve">200626 </t>
  </si>
  <si>
    <t>2024年庐阳区老年学校（大学）工作人员特设岗位招聘笔试成绩公示
考场3</t>
  </si>
  <si>
    <t>065</t>
  </si>
  <si>
    <t>刘*庆</t>
  </si>
  <si>
    <t xml:space="preserve">285525 </t>
  </si>
  <si>
    <t>066</t>
  </si>
  <si>
    <t>钟*珂</t>
  </si>
  <si>
    <t xml:space="preserve">230523 </t>
  </si>
  <si>
    <t>067</t>
  </si>
  <si>
    <t>马*浓</t>
  </si>
  <si>
    <t xml:space="preserve">205009 </t>
  </si>
  <si>
    <t>068</t>
  </si>
  <si>
    <t>陆*</t>
  </si>
  <si>
    <t xml:space="preserve">205220 </t>
  </si>
  <si>
    <t>069</t>
  </si>
  <si>
    <t>王*婷</t>
  </si>
  <si>
    <t xml:space="preserve">220527 </t>
  </si>
  <si>
    <t>070</t>
  </si>
  <si>
    <t>许*</t>
  </si>
  <si>
    <t xml:space="preserve">206558 </t>
  </si>
  <si>
    <t>071</t>
  </si>
  <si>
    <t>谢*雪</t>
  </si>
  <si>
    <t xml:space="preserve">290023 </t>
  </si>
  <si>
    <t>072</t>
  </si>
  <si>
    <t>余*兰</t>
  </si>
  <si>
    <t xml:space="preserve">202220 </t>
  </si>
  <si>
    <t>073</t>
  </si>
  <si>
    <t>汪*</t>
  </si>
  <si>
    <t xml:space="preserve">300819 </t>
  </si>
  <si>
    <t>074</t>
  </si>
  <si>
    <t>方*轩</t>
  </si>
  <si>
    <t xml:space="preserve">162929 </t>
  </si>
  <si>
    <t>075</t>
  </si>
  <si>
    <t>徐*囡</t>
  </si>
  <si>
    <t xml:space="preserve">273322 </t>
  </si>
  <si>
    <t>076</t>
  </si>
  <si>
    <t>徐*</t>
  </si>
  <si>
    <t xml:space="preserve">066826 </t>
  </si>
  <si>
    <t>077</t>
  </si>
  <si>
    <t>邵*晴</t>
  </si>
  <si>
    <t xml:space="preserve">014122 </t>
  </si>
  <si>
    <t>078</t>
  </si>
  <si>
    <t>唐*瑶</t>
  </si>
  <si>
    <t xml:space="preserve">183345 </t>
  </si>
  <si>
    <t>079</t>
  </si>
  <si>
    <t xml:space="preserve">040623 </t>
  </si>
  <si>
    <t>080</t>
  </si>
  <si>
    <t>杜*倩</t>
  </si>
  <si>
    <t xml:space="preserve">162026 </t>
  </si>
  <si>
    <t>081</t>
  </si>
  <si>
    <t>史*楹</t>
  </si>
  <si>
    <t xml:space="preserve">151527 </t>
  </si>
  <si>
    <t>082</t>
  </si>
  <si>
    <t>范*琪</t>
  </si>
  <si>
    <t xml:space="preserve">113026 </t>
  </si>
  <si>
    <t>083</t>
  </si>
  <si>
    <t>荣*玄</t>
  </si>
  <si>
    <t xml:space="preserve">032444 </t>
  </si>
  <si>
    <t>084</t>
  </si>
  <si>
    <t>李*涵</t>
  </si>
  <si>
    <t xml:space="preserve">110847 </t>
  </si>
  <si>
    <t>085</t>
  </si>
  <si>
    <t>沈*驰</t>
  </si>
  <si>
    <t xml:space="preserve">125045 </t>
  </si>
  <si>
    <t>086</t>
  </si>
  <si>
    <t>黄*婷</t>
  </si>
  <si>
    <t xml:space="preserve">168921 </t>
  </si>
  <si>
    <t>087</t>
  </si>
  <si>
    <t>朱*怡</t>
  </si>
  <si>
    <t xml:space="preserve">254529 </t>
  </si>
  <si>
    <t>088</t>
  </si>
  <si>
    <t>陈*琳</t>
  </si>
  <si>
    <t xml:space="preserve">014305 </t>
  </si>
  <si>
    <t>089</t>
  </si>
  <si>
    <t>赵*雨</t>
  </si>
  <si>
    <t xml:space="preserve">040022 </t>
  </si>
  <si>
    <t>090</t>
  </si>
  <si>
    <t>诸*</t>
  </si>
  <si>
    <t xml:space="preserve">021211 </t>
  </si>
  <si>
    <t>091</t>
  </si>
  <si>
    <t xml:space="preserve">078966 </t>
  </si>
  <si>
    <t>092</t>
  </si>
  <si>
    <t>朱*芹</t>
  </si>
  <si>
    <t xml:space="preserve">032208 </t>
  </si>
  <si>
    <t>093</t>
  </si>
  <si>
    <t>包*婷</t>
  </si>
  <si>
    <t xml:space="preserve">201222 </t>
  </si>
  <si>
    <t>094</t>
  </si>
  <si>
    <t>韩*</t>
  </si>
  <si>
    <t xml:space="preserve">032021 </t>
  </si>
  <si>
    <t>095</t>
  </si>
  <si>
    <t xml:space="preserve">050024 </t>
  </si>
  <si>
    <t>096</t>
  </si>
  <si>
    <t>胡*原</t>
  </si>
  <si>
    <t xml:space="preserve">251723 </t>
  </si>
  <si>
    <t>2024年庐阳区老年学校（大学）工作人员特设岗位招聘笔试成绩公示
考场4</t>
  </si>
  <si>
    <t>097</t>
  </si>
  <si>
    <t>杨*琦</t>
  </si>
  <si>
    <t xml:space="preserve">300527 </t>
  </si>
  <si>
    <t>098</t>
  </si>
  <si>
    <t>杨*</t>
  </si>
  <si>
    <t xml:space="preserve">130722 </t>
  </si>
  <si>
    <t>099</t>
  </si>
  <si>
    <t>杨*星</t>
  </si>
  <si>
    <t xml:space="preserve">080027 </t>
  </si>
  <si>
    <t>100</t>
  </si>
  <si>
    <t>孟*</t>
  </si>
  <si>
    <t xml:space="preserve">273521 </t>
  </si>
  <si>
    <t>101</t>
  </si>
  <si>
    <t>周*杰</t>
  </si>
  <si>
    <t xml:space="preserve">150051 </t>
  </si>
  <si>
    <t>102</t>
  </si>
  <si>
    <t>王*燕</t>
  </si>
  <si>
    <t xml:space="preserve">13404X </t>
  </si>
  <si>
    <t>103</t>
  </si>
  <si>
    <t>黄*琪</t>
  </si>
  <si>
    <t xml:space="preserve">316126 </t>
  </si>
  <si>
    <t>104</t>
  </si>
  <si>
    <t>吴*倩</t>
  </si>
  <si>
    <t xml:space="preserve">071524 </t>
  </si>
  <si>
    <t>105</t>
  </si>
  <si>
    <t>李*</t>
  </si>
  <si>
    <t xml:space="preserve">140521 </t>
  </si>
  <si>
    <t>106</t>
  </si>
  <si>
    <t>过*影</t>
  </si>
  <si>
    <t xml:space="preserve">011361 </t>
  </si>
  <si>
    <t>107</t>
  </si>
  <si>
    <t>郑*清</t>
  </si>
  <si>
    <t xml:space="preserve">212028 </t>
  </si>
  <si>
    <t>108</t>
  </si>
  <si>
    <t>唐*强</t>
  </si>
  <si>
    <t xml:space="preserve">286773 </t>
  </si>
  <si>
    <t>109</t>
  </si>
  <si>
    <t>於*强</t>
  </si>
  <si>
    <t xml:space="preserve">056177 </t>
  </si>
  <si>
    <t>110</t>
  </si>
  <si>
    <t>丁*</t>
  </si>
  <si>
    <t xml:space="preserve">284880 </t>
  </si>
  <si>
    <t>111</t>
  </si>
  <si>
    <t>胡*兰</t>
  </si>
  <si>
    <t xml:space="preserve">012524 </t>
  </si>
  <si>
    <t>112</t>
  </si>
  <si>
    <t xml:space="preserve">070227 </t>
  </si>
  <si>
    <t>113</t>
  </si>
  <si>
    <t>宋*燕</t>
  </si>
  <si>
    <t xml:space="preserve">291383 </t>
  </si>
  <si>
    <t>114</t>
  </si>
  <si>
    <t>李*强</t>
  </si>
  <si>
    <t xml:space="preserve">170417 </t>
  </si>
  <si>
    <t>115</t>
  </si>
  <si>
    <t xml:space="preserve">040614 </t>
  </si>
  <si>
    <t>116</t>
  </si>
  <si>
    <t>邵*</t>
  </si>
  <si>
    <t xml:space="preserve">165024 </t>
  </si>
  <si>
    <t>117</t>
  </si>
  <si>
    <t xml:space="preserve">041018 </t>
  </si>
  <si>
    <t>118</t>
  </si>
  <si>
    <t>李*雪</t>
  </si>
  <si>
    <t xml:space="preserve">220022 </t>
  </si>
  <si>
    <t>119</t>
  </si>
  <si>
    <t>谢*勤</t>
  </si>
  <si>
    <t xml:space="preserve">112083 </t>
  </si>
  <si>
    <t>120</t>
  </si>
  <si>
    <t>李*丹</t>
  </si>
  <si>
    <t xml:space="preserve">041525 </t>
  </si>
  <si>
    <t>121</t>
  </si>
  <si>
    <t>何*青</t>
  </si>
  <si>
    <t xml:space="preserve">270044 </t>
  </si>
  <si>
    <t>122</t>
  </si>
  <si>
    <t>缪*雯</t>
  </si>
  <si>
    <t xml:space="preserve">090522 </t>
  </si>
  <si>
    <t>123</t>
  </si>
  <si>
    <t>刘*稳</t>
  </si>
  <si>
    <t xml:space="preserve">021118 </t>
  </si>
  <si>
    <t>124</t>
  </si>
  <si>
    <t>王*恒</t>
  </si>
  <si>
    <t xml:space="preserve">220429 </t>
  </si>
  <si>
    <t>125</t>
  </si>
  <si>
    <t>姚*</t>
  </si>
  <si>
    <t xml:space="preserve">270014 </t>
  </si>
  <si>
    <t>126</t>
  </si>
  <si>
    <t>苏*娟</t>
  </si>
  <si>
    <t xml:space="preserve">306220 </t>
  </si>
  <si>
    <t>127</t>
  </si>
  <si>
    <t>王*平</t>
  </si>
  <si>
    <t xml:space="preserve">055547 </t>
  </si>
  <si>
    <t>128</t>
  </si>
  <si>
    <t xml:space="preserve">110063 </t>
  </si>
  <si>
    <t>2024年庐阳区老年学校（大学）工作人员特设岗位招聘笔试成绩公示
考场5</t>
  </si>
  <si>
    <t>129</t>
  </si>
  <si>
    <t>李*薇</t>
  </si>
  <si>
    <t xml:space="preserve">184044 </t>
  </si>
  <si>
    <t>130</t>
  </si>
  <si>
    <t xml:space="preserve">010367 </t>
  </si>
  <si>
    <t>131</t>
  </si>
  <si>
    <t>柳*</t>
  </si>
  <si>
    <t xml:space="preserve">263020 </t>
  </si>
  <si>
    <t>132</t>
  </si>
  <si>
    <t>阚*佑</t>
  </si>
  <si>
    <t xml:space="preserve">291653 </t>
  </si>
  <si>
    <t>133</t>
  </si>
  <si>
    <t xml:space="preserve">075460 </t>
  </si>
  <si>
    <t>134</t>
  </si>
  <si>
    <t>陈*梦</t>
  </si>
  <si>
    <t xml:space="preserve">256022 </t>
  </si>
  <si>
    <t>135</t>
  </si>
  <si>
    <t>黄*丽</t>
  </si>
  <si>
    <t xml:space="preserve">083665 </t>
  </si>
  <si>
    <t>136</t>
  </si>
  <si>
    <t>刘*强</t>
  </si>
  <si>
    <t xml:space="preserve">135017 </t>
  </si>
  <si>
    <t>137</t>
  </si>
  <si>
    <t>台*菲</t>
  </si>
  <si>
    <t xml:space="preserve">272024 </t>
  </si>
  <si>
    <t>138</t>
  </si>
  <si>
    <t>徐*珠</t>
  </si>
  <si>
    <t xml:space="preserve">20284X </t>
  </si>
  <si>
    <t>139</t>
  </si>
  <si>
    <t>方*雯</t>
  </si>
  <si>
    <t xml:space="preserve">070527 </t>
  </si>
  <si>
    <t>140</t>
  </si>
  <si>
    <t>王*云</t>
  </si>
  <si>
    <t xml:space="preserve">131028 </t>
  </si>
  <si>
    <t>141</t>
  </si>
  <si>
    <t>赵*</t>
  </si>
  <si>
    <t xml:space="preserve">061245 </t>
  </si>
  <si>
    <t>142</t>
  </si>
  <si>
    <t>宋*武</t>
  </si>
  <si>
    <t xml:space="preserve">064933 </t>
  </si>
  <si>
    <t>143</t>
  </si>
  <si>
    <t xml:space="preserve">204465 </t>
  </si>
  <si>
    <t>144</t>
  </si>
  <si>
    <t>施*军</t>
  </si>
  <si>
    <t xml:space="preserve">108776 </t>
  </si>
  <si>
    <t>145</t>
  </si>
  <si>
    <t>沈*妮</t>
  </si>
  <si>
    <t xml:space="preserve">173245 </t>
  </si>
  <si>
    <t>146</t>
  </si>
  <si>
    <t>张*倩</t>
  </si>
  <si>
    <t xml:space="preserve">207303 </t>
  </si>
  <si>
    <t>147</t>
  </si>
  <si>
    <t>朱*琳</t>
  </si>
  <si>
    <t xml:space="preserve">135626 </t>
  </si>
  <si>
    <t>148</t>
  </si>
  <si>
    <t xml:space="preserve">103114 </t>
  </si>
  <si>
    <t>149</t>
  </si>
  <si>
    <t>李*倩</t>
  </si>
  <si>
    <t xml:space="preserve">174925 </t>
  </si>
  <si>
    <t>150</t>
  </si>
  <si>
    <t>彭*燕</t>
  </si>
  <si>
    <t xml:space="preserve">135021 </t>
  </si>
  <si>
    <t>151</t>
  </si>
  <si>
    <t xml:space="preserve">193781 </t>
  </si>
  <si>
    <t>152</t>
  </si>
  <si>
    <t>章*叶</t>
  </si>
  <si>
    <t xml:space="preserve">080021 </t>
  </si>
  <si>
    <t>153</t>
  </si>
  <si>
    <t>宋*雨</t>
  </si>
  <si>
    <t xml:space="preserve">242224 </t>
  </si>
  <si>
    <t>154</t>
  </si>
  <si>
    <t>邓*雨</t>
  </si>
  <si>
    <t xml:space="preserve">185423 </t>
  </si>
  <si>
    <t>155</t>
  </si>
  <si>
    <t>张*梅</t>
  </si>
  <si>
    <t xml:space="preserve">106964 </t>
  </si>
  <si>
    <t>156</t>
  </si>
  <si>
    <t xml:space="preserve">200221 </t>
  </si>
  <si>
    <t>157</t>
  </si>
  <si>
    <t>陈*茹</t>
  </si>
  <si>
    <t xml:space="preserve">260022 </t>
  </si>
  <si>
    <t>158</t>
  </si>
  <si>
    <t xml:space="preserve">090013 </t>
  </si>
  <si>
    <t>159</t>
  </si>
  <si>
    <t>叶*意</t>
  </si>
  <si>
    <t xml:space="preserve">151123 </t>
  </si>
  <si>
    <t>160</t>
  </si>
  <si>
    <t xml:space="preserve">173027 </t>
  </si>
  <si>
    <t>2024年庐阳区老年学校（大学）工作人员特设岗位招聘笔试成绩公示
考场6</t>
  </si>
  <si>
    <t>161</t>
  </si>
  <si>
    <t>黄*辉</t>
  </si>
  <si>
    <t xml:space="preserve">091618 </t>
  </si>
  <si>
    <t>162</t>
  </si>
  <si>
    <t xml:space="preserve">245624 </t>
  </si>
  <si>
    <t>163</t>
  </si>
  <si>
    <t>尹*艺</t>
  </si>
  <si>
    <t xml:space="preserve">027406 </t>
  </si>
  <si>
    <t>164</t>
  </si>
  <si>
    <t>罗*花</t>
  </si>
  <si>
    <t xml:space="preserve">262527 </t>
  </si>
  <si>
    <t>165</t>
  </si>
  <si>
    <t>陆*红</t>
  </si>
  <si>
    <t xml:space="preserve">162845 </t>
  </si>
  <si>
    <t>166</t>
  </si>
  <si>
    <t>武*洋</t>
  </si>
  <si>
    <t xml:space="preserve">036229 </t>
  </si>
  <si>
    <t>167</t>
  </si>
  <si>
    <t xml:space="preserve">087017 </t>
  </si>
  <si>
    <t>168</t>
  </si>
  <si>
    <t>李*曼</t>
  </si>
  <si>
    <t xml:space="preserve">167222 </t>
  </si>
  <si>
    <t>169</t>
  </si>
  <si>
    <t>葛*梦</t>
  </si>
  <si>
    <t xml:space="preserve">085682 </t>
  </si>
  <si>
    <t>170</t>
  </si>
  <si>
    <t>邓*杰</t>
  </si>
  <si>
    <t xml:space="preserve">150014 </t>
  </si>
  <si>
    <t>171</t>
  </si>
  <si>
    <t xml:space="preserve">231224 </t>
  </si>
  <si>
    <t>172</t>
  </si>
  <si>
    <t xml:space="preserve">172422 </t>
  </si>
  <si>
    <t>173</t>
  </si>
  <si>
    <t>李*纯</t>
  </si>
  <si>
    <t xml:space="preserve">166223 </t>
  </si>
  <si>
    <t>174</t>
  </si>
  <si>
    <t xml:space="preserve">223829 </t>
  </si>
  <si>
    <t>175</t>
  </si>
  <si>
    <t>杨*莹</t>
  </si>
  <si>
    <t xml:space="preserve">045725 </t>
  </si>
  <si>
    <t>176</t>
  </si>
  <si>
    <t>王*佳</t>
  </si>
  <si>
    <t xml:space="preserve">045025 </t>
  </si>
  <si>
    <t>177</t>
  </si>
  <si>
    <t>张*生</t>
  </si>
  <si>
    <t xml:space="preserve">08791X </t>
  </si>
  <si>
    <t>178</t>
  </si>
  <si>
    <t>张*静</t>
  </si>
  <si>
    <t xml:space="preserve">124528 </t>
  </si>
  <si>
    <t>179</t>
  </si>
  <si>
    <t>詹*曼</t>
  </si>
  <si>
    <t xml:space="preserve">106928 </t>
  </si>
  <si>
    <t>180</t>
  </si>
  <si>
    <t>江*</t>
  </si>
  <si>
    <t xml:space="preserve">121486 </t>
  </si>
  <si>
    <t>181</t>
  </si>
  <si>
    <t>瞿*</t>
  </si>
  <si>
    <t xml:space="preserve">230026 </t>
  </si>
  <si>
    <t>182</t>
  </si>
  <si>
    <t>常*清</t>
  </si>
  <si>
    <t xml:space="preserve">170025 </t>
  </si>
  <si>
    <t>183</t>
  </si>
  <si>
    <t>李*娜</t>
  </si>
  <si>
    <t xml:space="preserve">164528 </t>
  </si>
  <si>
    <t>184</t>
  </si>
  <si>
    <t>王*宝</t>
  </si>
  <si>
    <t xml:space="preserve">045012 </t>
  </si>
  <si>
    <t>185</t>
  </si>
  <si>
    <t>朱*娟</t>
  </si>
  <si>
    <t xml:space="preserve">081124 </t>
  </si>
  <si>
    <t>186</t>
  </si>
  <si>
    <t>罗*磊</t>
  </si>
  <si>
    <t xml:space="preserve">057660 </t>
  </si>
  <si>
    <t>187</t>
  </si>
  <si>
    <t xml:space="preserve">074140 </t>
  </si>
  <si>
    <t>188</t>
  </si>
  <si>
    <t>曹*玲</t>
  </si>
  <si>
    <t xml:space="preserve">277548 </t>
  </si>
  <si>
    <t>189</t>
  </si>
  <si>
    <t>朱*媛</t>
  </si>
  <si>
    <t xml:space="preserve">054827 </t>
  </si>
  <si>
    <t>190</t>
  </si>
  <si>
    <t>张*峰</t>
  </si>
  <si>
    <t xml:space="preserve">052679 </t>
  </si>
  <si>
    <t>191</t>
  </si>
  <si>
    <t>郭*如</t>
  </si>
  <si>
    <t xml:space="preserve">265962 </t>
  </si>
  <si>
    <t>192</t>
  </si>
  <si>
    <t>来*山</t>
  </si>
  <si>
    <t xml:space="preserve">160014 </t>
  </si>
  <si>
    <t>2024年庐阳区老年学校（大学）工作人员特设岗位招聘笔试成绩公示
考场7</t>
  </si>
  <si>
    <t>193</t>
  </si>
  <si>
    <t>武*军</t>
  </si>
  <si>
    <t xml:space="preserve">284619 </t>
  </si>
  <si>
    <t>194</t>
  </si>
  <si>
    <t xml:space="preserve">213423 </t>
  </si>
  <si>
    <t>195</t>
  </si>
  <si>
    <t>娄*华</t>
  </si>
  <si>
    <t xml:space="preserve">108023 </t>
  </si>
  <si>
    <t>196</t>
  </si>
  <si>
    <t>杨*敏</t>
  </si>
  <si>
    <t xml:space="preserve">127303 </t>
  </si>
  <si>
    <t>197</t>
  </si>
  <si>
    <t>方*圆</t>
  </si>
  <si>
    <t xml:space="preserve">036362 </t>
  </si>
  <si>
    <t>198</t>
  </si>
  <si>
    <t>潘*龙</t>
  </si>
  <si>
    <t xml:space="preserve">170014 </t>
  </si>
  <si>
    <t>199</t>
  </si>
  <si>
    <t>谢*晶</t>
  </si>
  <si>
    <t xml:space="preserve">130024 </t>
  </si>
  <si>
    <t>200</t>
  </si>
  <si>
    <t>郭*莎</t>
  </si>
  <si>
    <t xml:space="preserve">103527 </t>
  </si>
  <si>
    <t>201</t>
  </si>
  <si>
    <t>林*杰</t>
  </si>
  <si>
    <t xml:space="preserve">032028 </t>
  </si>
  <si>
    <t>202</t>
  </si>
  <si>
    <t>王*妮</t>
  </si>
  <si>
    <t xml:space="preserve">154026 </t>
  </si>
  <si>
    <t>203</t>
  </si>
  <si>
    <t xml:space="preserve">300040 </t>
  </si>
  <si>
    <t>204</t>
  </si>
  <si>
    <t>戴*铭</t>
  </si>
  <si>
    <t xml:space="preserve">030028 </t>
  </si>
  <si>
    <t>205</t>
  </si>
  <si>
    <t xml:space="preserve">217580 </t>
  </si>
  <si>
    <t>206</t>
  </si>
  <si>
    <t>江*琪</t>
  </si>
  <si>
    <t xml:space="preserve">033522 </t>
  </si>
  <si>
    <t>207</t>
  </si>
  <si>
    <t>沙*</t>
  </si>
  <si>
    <t xml:space="preserve">088443 </t>
  </si>
  <si>
    <t>208</t>
  </si>
  <si>
    <t xml:space="preserve">254304 </t>
  </si>
  <si>
    <t>209</t>
  </si>
  <si>
    <t>尹*</t>
  </si>
  <si>
    <t xml:space="preserve">212529 </t>
  </si>
  <si>
    <t>210</t>
  </si>
  <si>
    <t xml:space="preserve">022954 </t>
  </si>
  <si>
    <t>211</t>
  </si>
  <si>
    <t>齐*平</t>
  </si>
  <si>
    <t xml:space="preserve">010020 </t>
  </si>
  <si>
    <t>212</t>
  </si>
  <si>
    <t>方*</t>
  </si>
  <si>
    <t xml:space="preserve">072069 </t>
  </si>
  <si>
    <t>213</t>
  </si>
  <si>
    <t>李*怡</t>
  </si>
  <si>
    <t xml:space="preserve">166766 </t>
  </si>
  <si>
    <t>214</t>
  </si>
  <si>
    <t>刘*博</t>
  </si>
  <si>
    <t xml:space="preserve">313821 </t>
  </si>
  <si>
    <t>215</t>
  </si>
  <si>
    <t>张*瑜</t>
  </si>
  <si>
    <t xml:space="preserve">170067 </t>
  </si>
  <si>
    <t>216</t>
  </si>
  <si>
    <t>万*齐</t>
  </si>
  <si>
    <t xml:space="preserve">130538 </t>
  </si>
  <si>
    <t>217</t>
  </si>
  <si>
    <t>王*晴</t>
  </si>
  <si>
    <t xml:space="preserve">069127 </t>
  </si>
  <si>
    <t>218</t>
  </si>
  <si>
    <t>陈*云</t>
  </si>
  <si>
    <t xml:space="preserve">195449 </t>
  </si>
  <si>
    <t>219</t>
  </si>
  <si>
    <t>吴*然</t>
  </si>
  <si>
    <t xml:space="preserve">090628 </t>
  </si>
  <si>
    <t>220</t>
  </si>
  <si>
    <t>张*铌</t>
  </si>
  <si>
    <t xml:space="preserve">095264 </t>
  </si>
  <si>
    <t>221</t>
  </si>
  <si>
    <t>文*婷</t>
  </si>
  <si>
    <t xml:space="preserve">31392X </t>
  </si>
  <si>
    <t>222</t>
  </si>
  <si>
    <t>蒋*娜</t>
  </si>
  <si>
    <t xml:space="preserve">256021 </t>
  </si>
  <si>
    <t>223</t>
  </si>
  <si>
    <t>刘*洁</t>
  </si>
  <si>
    <t xml:space="preserve">134224 </t>
  </si>
  <si>
    <t>224</t>
  </si>
  <si>
    <t>罗*昭</t>
  </si>
  <si>
    <t xml:space="preserve">044113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</si>
</sst>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黑体"/>
      <charset val="134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b/>
      <sz val="12"/>
      <name val="仿宋_GB2312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indexed="8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/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L15" sqref="L15"/>
    </sheetView>
  </sheetViews>
  <sheetFormatPr defaultColWidth="9" defaultRowHeight="13.5"/>
  <cols>
    <col min="1" max="1" width="7.375" style="2" customWidth="1"/>
    <col min="2" max="2" width="7.875" style="2" customWidth="1"/>
    <col min="3" max="3" width="9.125" style="2" customWidth="1"/>
    <col min="4" max="4" width="6.625" style="2" customWidth="1"/>
    <col min="5" max="5" width="15.25" style="2" customWidth="1"/>
    <col min="6" max="6" width="12.625" style="2" customWidth="1"/>
    <col min="7" max="7" width="13.125" style="2" customWidth="1"/>
    <col min="8" max="8" width="16.5" style="2" customWidth="1"/>
    <col min="9" max="16384" width="9" style="2"/>
  </cols>
  <sheetData>
    <row r="1" s="1" customFormat="1" ht="43" customHeight="1" spans="1:8">
      <c r="A1" s="3" t="s">
        <v>0</v>
      </c>
      <c r="B1" s="3"/>
      <c r="C1" s="3"/>
      <c r="D1" s="4"/>
      <c r="E1" s="4"/>
      <c r="F1" s="4"/>
      <c r="G1" s="4"/>
      <c r="H1" s="4"/>
    </row>
    <row r="2" s="1" customFormat="1" ht="26" customHeight="1" spans="1:8">
      <c r="A2" s="5" t="s">
        <v>1</v>
      </c>
      <c r="B2" s="5"/>
      <c r="C2" s="6"/>
      <c r="D2" s="6"/>
      <c r="E2" s="6"/>
      <c r="F2" s="6"/>
      <c r="G2" s="6"/>
      <c r="H2" s="6"/>
    </row>
    <row r="3" s="1" customFormat="1" ht="36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7" t="s">
        <v>9</v>
      </c>
    </row>
    <row r="4" s="1" customFormat="1" ht="26" customHeight="1" spans="1:8">
      <c r="A4" s="9" t="s">
        <v>10</v>
      </c>
      <c r="B4" s="9" t="s">
        <v>11</v>
      </c>
      <c r="C4" s="10" t="s">
        <v>12</v>
      </c>
      <c r="D4" s="10" t="s">
        <v>13</v>
      </c>
      <c r="E4" s="10" t="s">
        <v>14</v>
      </c>
      <c r="F4" s="10">
        <f>16+16</f>
        <v>32</v>
      </c>
      <c r="G4" s="10">
        <v>41</v>
      </c>
      <c r="H4" s="10">
        <f t="shared" ref="H4:H9" si="0">SUM(F4:G4)</f>
        <v>73</v>
      </c>
    </row>
    <row r="5" s="1" customFormat="1" ht="26" customHeight="1" spans="1:8">
      <c r="A5" s="9" t="s">
        <v>15</v>
      </c>
      <c r="B5" s="9" t="s">
        <v>16</v>
      </c>
      <c r="C5" s="10" t="s">
        <v>17</v>
      </c>
      <c r="D5" s="10" t="s">
        <v>13</v>
      </c>
      <c r="E5" s="10" t="s">
        <v>18</v>
      </c>
      <c r="F5" s="11" t="s">
        <v>19</v>
      </c>
      <c r="G5" s="12"/>
      <c r="H5" s="13"/>
    </row>
    <row r="6" s="1" customFormat="1" ht="26" customHeight="1" spans="1:8">
      <c r="A6" s="9" t="s">
        <v>20</v>
      </c>
      <c r="B6" s="9" t="s">
        <v>21</v>
      </c>
      <c r="C6" s="10" t="s">
        <v>22</v>
      </c>
      <c r="D6" s="10" t="s">
        <v>13</v>
      </c>
      <c r="E6" s="10" t="s">
        <v>23</v>
      </c>
      <c r="F6" s="10">
        <v>38</v>
      </c>
      <c r="G6" s="10">
        <v>43</v>
      </c>
      <c r="H6" s="10">
        <f t="shared" si="0"/>
        <v>81</v>
      </c>
    </row>
    <row r="7" s="1" customFormat="1" ht="26" customHeight="1" spans="1:11">
      <c r="A7" s="9" t="s">
        <v>24</v>
      </c>
      <c r="B7" s="9" t="s">
        <v>25</v>
      </c>
      <c r="C7" s="10" t="s">
        <v>26</v>
      </c>
      <c r="D7" s="10" t="s">
        <v>13</v>
      </c>
      <c r="E7" s="10" t="s">
        <v>27</v>
      </c>
      <c r="F7" s="10">
        <v>36</v>
      </c>
      <c r="G7" s="10">
        <v>43</v>
      </c>
      <c r="H7" s="10">
        <f t="shared" si="0"/>
        <v>79</v>
      </c>
      <c r="K7" s="14"/>
    </row>
    <row r="8" s="1" customFormat="1" ht="26" customHeight="1" spans="1:11">
      <c r="A8" s="9" t="s">
        <v>28</v>
      </c>
      <c r="B8" s="9" t="s">
        <v>29</v>
      </c>
      <c r="C8" s="10" t="s">
        <v>30</v>
      </c>
      <c r="D8" s="10" t="s">
        <v>31</v>
      </c>
      <c r="E8" s="10" t="s">
        <v>32</v>
      </c>
      <c r="F8" s="10">
        <v>35</v>
      </c>
      <c r="G8" s="10">
        <v>43</v>
      </c>
      <c r="H8" s="10">
        <f t="shared" si="0"/>
        <v>78</v>
      </c>
      <c r="K8" s="14"/>
    </row>
    <row r="9" s="2" customFormat="1" ht="26" customHeight="1" spans="1:11">
      <c r="A9" s="9" t="s">
        <v>33</v>
      </c>
      <c r="B9" s="9" t="s">
        <v>34</v>
      </c>
      <c r="C9" s="10" t="s">
        <v>35</v>
      </c>
      <c r="D9" s="10" t="s">
        <v>13</v>
      </c>
      <c r="E9" s="10" t="s">
        <v>36</v>
      </c>
      <c r="F9" s="10">
        <f>17+14+8</f>
        <v>39</v>
      </c>
      <c r="G9" s="10">
        <v>45</v>
      </c>
      <c r="H9" s="10">
        <f t="shared" si="0"/>
        <v>84</v>
      </c>
      <c r="K9" s="14"/>
    </row>
    <row r="10" s="2" customFormat="1" ht="26" customHeight="1" spans="1:11">
      <c r="A10" s="9" t="s">
        <v>37</v>
      </c>
      <c r="B10" s="9" t="s">
        <v>38</v>
      </c>
      <c r="C10" s="10" t="s">
        <v>39</v>
      </c>
      <c r="D10" s="10" t="s">
        <v>13</v>
      </c>
      <c r="E10" s="10" t="s">
        <v>40</v>
      </c>
      <c r="F10" s="11" t="s">
        <v>19</v>
      </c>
      <c r="G10" s="12"/>
      <c r="H10" s="13"/>
      <c r="K10" s="14"/>
    </row>
    <row r="11" s="2" customFormat="1" ht="26" customHeight="1" spans="1:11">
      <c r="A11" s="9" t="s">
        <v>41</v>
      </c>
      <c r="B11" s="9" t="s">
        <v>42</v>
      </c>
      <c r="C11" s="10" t="s">
        <v>43</v>
      </c>
      <c r="D11" s="10" t="s">
        <v>13</v>
      </c>
      <c r="E11" s="10" t="s">
        <v>44</v>
      </c>
      <c r="F11" s="10">
        <f>17+14+7</f>
        <v>38</v>
      </c>
      <c r="G11" s="10">
        <v>41</v>
      </c>
      <c r="H11" s="10">
        <f t="shared" ref="H11:H24" si="1">SUM(F11:G11)</f>
        <v>79</v>
      </c>
      <c r="K11" s="14"/>
    </row>
    <row r="12" s="2" customFormat="1" ht="26" customHeight="1" spans="1:11">
      <c r="A12" s="9" t="s">
        <v>45</v>
      </c>
      <c r="B12" s="9" t="s">
        <v>46</v>
      </c>
      <c r="C12" s="10" t="s">
        <v>47</v>
      </c>
      <c r="D12" s="10" t="s">
        <v>13</v>
      </c>
      <c r="E12" s="10" t="s">
        <v>48</v>
      </c>
      <c r="F12" s="11" t="s">
        <v>19</v>
      </c>
      <c r="G12" s="12"/>
      <c r="H12" s="13"/>
      <c r="K12" s="14"/>
    </row>
    <row r="13" s="2" customFormat="1" ht="26" customHeight="1" spans="1:11">
      <c r="A13" s="9" t="s">
        <v>49</v>
      </c>
      <c r="B13" s="9" t="s">
        <v>50</v>
      </c>
      <c r="C13" s="10" t="s">
        <v>51</v>
      </c>
      <c r="D13" s="10" t="s">
        <v>31</v>
      </c>
      <c r="E13" s="10" t="s">
        <v>52</v>
      </c>
      <c r="F13" s="10">
        <f>15+18+6</f>
        <v>39</v>
      </c>
      <c r="G13" s="10">
        <v>46</v>
      </c>
      <c r="H13" s="10">
        <f t="shared" si="1"/>
        <v>85</v>
      </c>
      <c r="K13" s="14"/>
    </row>
    <row r="14" s="2" customFormat="1" ht="26" customHeight="1" spans="1:11">
      <c r="A14" s="9" t="s">
        <v>53</v>
      </c>
      <c r="B14" s="9" t="s">
        <v>54</v>
      </c>
      <c r="C14" s="10" t="s">
        <v>55</v>
      </c>
      <c r="D14" s="10" t="s">
        <v>13</v>
      </c>
      <c r="E14" s="10" t="s">
        <v>56</v>
      </c>
      <c r="F14" s="10">
        <f>10+14+5</f>
        <v>29</v>
      </c>
      <c r="G14" s="10">
        <v>27</v>
      </c>
      <c r="H14" s="10">
        <f t="shared" si="1"/>
        <v>56</v>
      </c>
      <c r="K14" s="14"/>
    </row>
    <row r="15" s="2" customFormat="1" ht="26" customHeight="1" spans="1:11">
      <c r="A15" s="9" t="s">
        <v>57</v>
      </c>
      <c r="B15" s="9" t="s">
        <v>58</v>
      </c>
      <c r="C15" s="10" t="s">
        <v>59</v>
      </c>
      <c r="D15" s="10" t="s">
        <v>13</v>
      </c>
      <c r="E15" s="10" t="s">
        <v>60</v>
      </c>
      <c r="F15" s="10">
        <f>11+16+7</f>
        <v>34</v>
      </c>
      <c r="G15" s="10">
        <v>42</v>
      </c>
      <c r="H15" s="10">
        <f t="shared" si="1"/>
        <v>76</v>
      </c>
      <c r="K15" s="14"/>
    </row>
    <row r="16" s="2" customFormat="1" ht="26" customHeight="1" spans="1:11">
      <c r="A16" s="9" t="s">
        <v>61</v>
      </c>
      <c r="B16" s="9" t="s">
        <v>62</v>
      </c>
      <c r="C16" s="10" t="s">
        <v>63</v>
      </c>
      <c r="D16" s="10" t="s">
        <v>31</v>
      </c>
      <c r="E16" s="10" t="s">
        <v>64</v>
      </c>
      <c r="F16" s="10">
        <f>15+18</f>
        <v>33</v>
      </c>
      <c r="G16" s="10">
        <v>43</v>
      </c>
      <c r="H16" s="10">
        <f t="shared" si="1"/>
        <v>76</v>
      </c>
      <c r="K16" s="14"/>
    </row>
    <row r="17" s="2" customFormat="1" ht="26" customHeight="1" spans="1:11">
      <c r="A17" s="9" t="s">
        <v>65</v>
      </c>
      <c r="B17" s="9" t="s">
        <v>66</v>
      </c>
      <c r="C17" s="10" t="s">
        <v>67</v>
      </c>
      <c r="D17" s="10" t="s">
        <v>13</v>
      </c>
      <c r="E17" s="10" t="s">
        <v>68</v>
      </c>
      <c r="F17" s="10">
        <v>36</v>
      </c>
      <c r="G17" s="10">
        <v>41</v>
      </c>
      <c r="H17" s="10">
        <f t="shared" si="1"/>
        <v>77</v>
      </c>
      <c r="K17" s="14"/>
    </row>
    <row r="18" s="2" customFormat="1" ht="26" customHeight="1" spans="1:11">
      <c r="A18" s="9" t="s">
        <v>69</v>
      </c>
      <c r="B18" s="9" t="s">
        <v>70</v>
      </c>
      <c r="C18" s="10" t="s">
        <v>71</v>
      </c>
      <c r="D18" s="10" t="s">
        <v>13</v>
      </c>
      <c r="E18" s="10" t="s">
        <v>72</v>
      </c>
      <c r="F18" s="10">
        <v>39</v>
      </c>
      <c r="G18" s="10">
        <v>40</v>
      </c>
      <c r="H18" s="10">
        <f t="shared" si="1"/>
        <v>79</v>
      </c>
      <c r="K18" s="14"/>
    </row>
    <row r="19" s="2" customFormat="1" ht="26" customHeight="1" spans="1:11">
      <c r="A19" s="9" t="s">
        <v>73</v>
      </c>
      <c r="B19" s="9" t="s">
        <v>74</v>
      </c>
      <c r="C19" s="10" t="s">
        <v>75</v>
      </c>
      <c r="D19" s="10" t="s">
        <v>13</v>
      </c>
      <c r="E19" s="10" t="s">
        <v>76</v>
      </c>
      <c r="F19" s="10">
        <f>12+19</f>
        <v>31</v>
      </c>
      <c r="G19" s="10">
        <v>42</v>
      </c>
      <c r="H19" s="10">
        <f t="shared" si="1"/>
        <v>73</v>
      </c>
      <c r="K19" s="14"/>
    </row>
    <row r="20" s="2" customFormat="1" ht="26" customHeight="1" spans="1:8">
      <c r="A20" s="9" t="s">
        <v>77</v>
      </c>
      <c r="B20" s="9" t="s">
        <v>78</v>
      </c>
      <c r="C20" s="10" t="s">
        <v>79</v>
      </c>
      <c r="D20" s="10" t="s">
        <v>31</v>
      </c>
      <c r="E20" s="10" t="s">
        <v>80</v>
      </c>
      <c r="F20" s="10">
        <v>30</v>
      </c>
      <c r="G20" s="10">
        <v>44</v>
      </c>
      <c r="H20" s="10">
        <f t="shared" si="1"/>
        <v>74</v>
      </c>
    </row>
    <row r="21" s="2" customFormat="1" ht="26" customHeight="1" spans="1:8">
      <c r="A21" s="9" t="s">
        <v>81</v>
      </c>
      <c r="B21" s="9" t="s">
        <v>82</v>
      </c>
      <c r="C21" s="10" t="s">
        <v>83</v>
      </c>
      <c r="D21" s="10" t="s">
        <v>13</v>
      </c>
      <c r="E21" s="10" t="s">
        <v>84</v>
      </c>
      <c r="F21" s="10">
        <v>32</v>
      </c>
      <c r="G21" s="10">
        <v>37</v>
      </c>
      <c r="H21" s="10">
        <f t="shared" si="1"/>
        <v>69</v>
      </c>
    </row>
    <row r="22" s="2" customFormat="1" ht="26" customHeight="1" spans="1:8">
      <c r="A22" s="9" t="s">
        <v>85</v>
      </c>
      <c r="B22" s="9" t="s">
        <v>86</v>
      </c>
      <c r="C22" s="10" t="s">
        <v>87</v>
      </c>
      <c r="D22" s="10" t="s">
        <v>13</v>
      </c>
      <c r="E22" s="10" t="s">
        <v>88</v>
      </c>
      <c r="F22" s="10">
        <f>15+18+8</f>
        <v>41</v>
      </c>
      <c r="G22" s="10">
        <v>42</v>
      </c>
      <c r="H22" s="10">
        <f t="shared" si="1"/>
        <v>83</v>
      </c>
    </row>
    <row r="23" s="2" customFormat="1" ht="26" customHeight="1" spans="1:8">
      <c r="A23" s="9" t="s">
        <v>89</v>
      </c>
      <c r="B23" s="9" t="s">
        <v>90</v>
      </c>
      <c r="C23" s="10" t="s">
        <v>91</v>
      </c>
      <c r="D23" s="10" t="s">
        <v>31</v>
      </c>
      <c r="E23" s="10" t="s">
        <v>92</v>
      </c>
      <c r="F23" s="10">
        <v>34</v>
      </c>
      <c r="G23" s="10">
        <v>31</v>
      </c>
      <c r="H23" s="10">
        <f t="shared" si="1"/>
        <v>65</v>
      </c>
    </row>
    <row r="24" s="2" customFormat="1" ht="26" customHeight="1" spans="1:8">
      <c r="A24" s="9" t="s">
        <v>93</v>
      </c>
      <c r="B24" s="9" t="s">
        <v>94</v>
      </c>
      <c r="C24" s="10" t="s">
        <v>95</v>
      </c>
      <c r="D24" s="10" t="s">
        <v>13</v>
      </c>
      <c r="E24" s="10" t="s">
        <v>96</v>
      </c>
      <c r="F24" s="10">
        <f>8+14+8</f>
        <v>30</v>
      </c>
      <c r="G24" s="10">
        <v>30</v>
      </c>
      <c r="H24" s="10">
        <f t="shared" si="1"/>
        <v>60</v>
      </c>
    </row>
    <row r="25" s="2" customFormat="1" ht="26" customHeight="1" spans="1:8">
      <c r="A25" s="9" t="s">
        <v>97</v>
      </c>
      <c r="B25" s="9" t="s">
        <v>98</v>
      </c>
      <c r="C25" s="10" t="s">
        <v>99</v>
      </c>
      <c r="D25" s="10" t="s">
        <v>31</v>
      </c>
      <c r="E25" s="10" t="s">
        <v>100</v>
      </c>
      <c r="F25" s="11" t="s">
        <v>19</v>
      </c>
      <c r="G25" s="12"/>
      <c r="H25" s="13"/>
    </row>
    <row r="26" s="2" customFormat="1" ht="26" customHeight="1" spans="1:8">
      <c r="A26" s="9" t="s">
        <v>101</v>
      </c>
      <c r="B26" s="9" t="s">
        <v>102</v>
      </c>
      <c r="C26" s="10" t="s">
        <v>103</v>
      </c>
      <c r="D26" s="10" t="s">
        <v>13</v>
      </c>
      <c r="E26" s="10" t="s">
        <v>104</v>
      </c>
      <c r="F26" s="11" t="s">
        <v>19</v>
      </c>
      <c r="G26" s="12"/>
      <c r="H26" s="13"/>
    </row>
    <row r="27" s="2" customFormat="1" ht="26" customHeight="1" spans="1:8">
      <c r="A27" s="9" t="s">
        <v>105</v>
      </c>
      <c r="B27" s="9" t="s">
        <v>106</v>
      </c>
      <c r="C27" s="10" t="s">
        <v>107</v>
      </c>
      <c r="D27" s="10" t="s">
        <v>13</v>
      </c>
      <c r="E27" s="10" t="s">
        <v>108</v>
      </c>
      <c r="F27" s="11" t="s">
        <v>19</v>
      </c>
      <c r="G27" s="12"/>
      <c r="H27" s="13"/>
    </row>
    <row r="28" s="2" customFormat="1" ht="29" customHeight="1" spans="1:8">
      <c r="A28" s="9" t="s">
        <v>109</v>
      </c>
      <c r="B28" s="9" t="s">
        <v>110</v>
      </c>
      <c r="C28" s="10" t="s">
        <v>111</v>
      </c>
      <c r="D28" s="10" t="s">
        <v>31</v>
      </c>
      <c r="E28" s="10" t="s">
        <v>112</v>
      </c>
      <c r="F28" s="10">
        <v>31</v>
      </c>
      <c r="G28" s="10">
        <v>43</v>
      </c>
      <c r="H28" s="10">
        <f t="shared" ref="H28:H35" si="2">SUM(F28:G28)</f>
        <v>74</v>
      </c>
    </row>
    <row r="29" s="2" customFormat="1" ht="29" customHeight="1" spans="1:8">
      <c r="A29" s="9" t="s">
        <v>113</v>
      </c>
      <c r="B29" s="9" t="s">
        <v>114</v>
      </c>
      <c r="C29" s="10" t="s">
        <v>115</v>
      </c>
      <c r="D29" s="10" t="s">
        <v>13</v>
      </c>
      <c r="E29" s="10" t="s">
        <v>116</v>
      </c>
      <c r="F29" s="11" t="s">
        <v>19</v>
      </c>
      <c r="G29" s="12"/>
      <c r="H29" s="13"/>
    </row>
    <row r="30" s="2" customFormat="1" ht="29" customHeight="1" spans="1:8">
      <c r="A30" s="9" t="s">
        <v>117</v>
      </c>
      <c r="B30" s="9" t="s">
        <v>118</v>
      </c>
      <c r="C30" s="10" t="s">
        <v>119</v>
      </c>
      <c r="D30" s="10" t="s">
        <v>13</v>
      </c>
      <c r="E30" s="10" t="s">
        <v>120</v>
      </c>
      <c r="F30" s="10">
        <v>31</v>
      </c>
      <c r="G30" s="10">
        <v>41</v>
      </c>
      <c r="H30" s="10">
        <f t="shared" si="2"/>
        <v>72</v>
      </c>
    </row>
    <row r="31" s="2" customFormat="1" ht="29" customHeight="1" spans="1:8">
      <c r="A31" s="9" t="s">
        <v>121</v>
      </c>
      <c r="B31" s="9" t="s">
        <v>122</v>
      </c>
      <c r="C31" s="10" t="s">
        <v>123</v>
      </c>
      <c r="D31" s="10" t="s">
        <v>13</v>
      </c>
      <c r="E31" s="10" t="s">
        <v>124</v>
      </c>
      <c r="F31" s="11" t="s">
        <v>19</v>
      </c>
      <c r="G31" s="12"/>
      <c r="H31" s="13"/>
    </row>
    <row r="32" s="2" customFormat="1" ht="29" customHeight="1" spans="1:8">
      <c r="A32" s="9" t="s">
        <v>125</v>
      </c>
      <c r="B32" s="9" t="s">
        <v>126</v>
      </c>
      <c r="C32" s="10" t="s">
        <v>30</v>
      </c>
      <c r="D32" s="10" t="s">
        <v>13</v>
      </c>
      <c r="E32" s="10" t="s">
        <v>127</v>
      </c>
      <c r="F32" s="10">
        <v>37</v>
      </c>
      <c r="G32" s="10">
        <v>44</v>
      </c>
      <c r="H32" s="10">
        <f t="shared" si="2"/>
        <v>81</v>
      </c>
    </row>
    <row r="33" s="2" customFormat="1" ht="29" customHeight="1" spans="1:8">
      <c r="A33" s="9" t="s">
        <v>128</v>
      </c>
      <c r="B33" s="9" t="s">
        <v>129</v>
      </c>
      <c r="C33" s="10" t="s">
        <v>130</v>
      </c>
      <c r="D33" s="10" t="s">
        <v>31</v>
      </c>
      <c r="E33" s="10" t="s">
        <v>131</v>
      </c>
      <c r="F33" s="10">
        <v>27</v>
      </c>
      <c r="G33" s="10">
        <v>40</v>
      </c>
      <c r="H33" s="10">
        <f t="shared" si="2"/>
        <v>67</v>
      </c>
    </row>
    <row r="34" s="2" customFormat="1" ht="29" customHeight="1" spans="1:8">
      <c r="A34" s="9" t="s">
        <v>132</v>
      </c>
      <c r="B34" s="9" t="s">
        <v>133</v>
      </c>
      <c r="C34" s="10" t="s">
        <v>12</v>
      </c>
      <c r="D34" s="10" t="s">
        <v>13</v>
      </c>
      <c r="E34" s="10" t="s">
        <v>134</v>
      </c>
      <c r="F34" s="10">
        <v>35</v>
      </c>
      <c r="G34" s="10">
        <v>42</v>
      </c>
      <c r="H34" s="10">
        <f t="shared" si="2"/>
        <v>77</v>
      </c>
    </row>
    <row r="35" s="2" customFormat="1" ht="29" customHeight="1" spans="1:8">
      <c r="A35" s="9" t="s">
        <v>135</v>
      </c>
      <c r="B35" s="9" t="s">
        <v>136</v>
      </c>
      <c r="C35" s="10" t="s">
        <v>137</v>
      </c>
      <c r="D35" s="10" t="s">
        <v>31</v>
      </c>
      <c r="E35" s="10" t="s">
        <v>138</v>
      </c>
      <c r="F35" s="10">
        <v>32</v>
      </c>
      <c r="G35" s="10">
        <v>39</v>
      </c>
      <c r="H35" s="10">
        <f t="shared" si="2"/>
        <v>71</v>
      </c>
    </row>
  </sheetData>
  <mergeCells count="10">
    <mergeCell ref="A1:H1"/>
    <mergeCell ref="A2:H2"/>
    <mergeCell ref="F5:H5"/>
    <mergeCell ref="F10:H10"/>
    <mergeCell ref="F12:H12"/>
    <mergeCell ref="F25:H25"/>
    <mergeCell ref="F26:H26"/>
    <mergeCell ref="F27:H27"/>
    <mergeCell ref="F29:H29"/>
    <mergeCell ref="F31:H31"/>
  </mergeCells>
  <pageMargins left="0.314583333333333" right="0.314583333333333" top="0.472222222222222" bottom="0.472222222222222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workbookViewId="0">
      <selection activeCell="K14" sqref="K14"/>
    </sheetView>
  </sheetViews>
  <sheetFormatPr defaultColWidth="9" defaultRowHeight="13.5"/>
  <cols>
    <col min="1" max="1" width="7.375" style="2" customWidth="1"/>
    <col min="2" max="2" width="7.875" style="2" customWidth="1"/>
    <col min="3" max="3" width="9.125" style="2" customWidth="1"/>
    <col min="4" max="4" width="6.625" style="2" customWidth="1"/>
    <col min="5" max="5" width="15.25" style="2" customWidth="1"/>
    <col min="6" max="6" width="12.625" style="2" customWidth="1"/>
    <col min="7" max="7" width="13.125" style="2" customWidth="1"/>
    <col min="8" max="8" width="16.5" style="2" customWidth="1"/>
    <col min="9" max="16384" width="9" style="2"/>
  </cols>
  <sheetData>
    <row r="1" s="1" customFormat="1" ht="43" customHeight="1" spans="1:8">
      <c r="A1" s="3" t="s">
        <v>139</v>
      </c>
      <c r="B1" s="3"/>
      <c r="C1" s="3"/>
      <c r="D1" s="4"/>
      <c r="E1" s="4"/>
      <c r="F1" s="4"/>
      <c r="G1" s="4"/>
      <c r="H1" s="4"/>
    </row>
    <row r="2" s="1" customFormat="1" ht="26" customHeight="1" spans="1:8">
      <c r="A2" s="5" t="s">
        <v>1</v>
      </c>
      <c r="B2" s="5"/>
      <c r="C2" s="6"/>
      <c r="D2" s="6"/>
      <c r="E2" s="6"/>
      <c r="F2" s="6"/>
      <c r="G2" s="6"/>
      <c r="H2" s="6"/>
    </row>
    <row r="3" s="1" customFormat="1" ht="36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7" t="s">
        <v>9</v>
      </c>
    </row>
    <row r="4" s="1" customFormat="1" ht="26" customHeight="1" spans="1:8">
      <c r="A4" s="9" t="s">
        <v>10</v>
      </c>
      <c r="B4" s="9" t="s">
        <v>140</v>
      </c>
      <c r="C4" s="10" t="s">
        <v>141</v>
      </c>
      <c r="D4" s="10" t="s">
        <v>13</v>
      </c>
      <c r="E4" s="10" t="s">
        <v>142</v>
      </c>
      <c r="F4" s="10">
        <v>40</v>
      </c>
      <c r="G4" s="10">
        <v>34</v>
      </c>
      <c r="H4" s="10">
        <f t="shared" ref="H4:H7" si="0">SUM(F4:G4)</f>
        <v>74</v>
      </c>
    </row>
    <row r="5" s="1" customFormat="1" ht="26" customHeight="1" spans="1:8">
      <c r="A5" s="9" t="s">
        <v>15</v>
      </c>
      <c r="B5" s="9" t="s">
        <v>143</v>
      </c>
      <c r="C5" s="10" t="s">
        <v>144</v>
      </c>
      <c r="D5" s="10" t="s">
        <v>13</v>
      </c>
      <c r="E5" s="10" t="s">
        <v>145</v>
      </c>
      <c r="F5" s="10">
        <v>40</v>
      </c>
      <c r="G5" s="10">
        <v>37</v>
      </c>
      <c r="H5" s="10">
        <f t="shared" si="0"/>
        <v>77</v>
      </c>
    </row>
    <row r="6" s="1" customFormat="1" ht="26" customHeight="1" spans="1:8">
      <c r="A6" s="9" t="s">
        <v>20</v>
      </c>
      <c r="B6" s="9" t="s">
        <v>146</v>
      </c>
      <c r="C6" s="10" t="s">
        <v>147</v>
      </c>
      <c r="D6" s="10" t="s">
        <v>13</v>
      </c>
      <c r="E6" s="10" t="s">
        <v>148</v>
      </c>
      <c r="F6" s="10">
        <v>35</v>
      </c>
      <c r="G6" s="10">
        <v>40</v>
      </c>
      <c r="H6" s="10">
        <f t="shared" si="0"/>
        <v>75</v>
      </c>
    </row>
    <row r="7" s="1" customFormat="1" ht="26" customHeight="1" spans="1:11">
      <c r="A7" s="9" t="s">
        <v>24</v>
      </c>
      <c r="B7" s="9" t="s">
        <v>149</v>
      </c>
      <c r="C7" s="10" t="s">
        <v>150</v>
      </c>
      <c r="D7" s="10" t="s">
        <v>13</v>
      </c>
      <c r="E7" s="10" t="s">
        <v>151</v>
      </c>
      <c r="F7" s="10">
        <v>35</v>
      </c>
      <c r="G7" s="10">
        <v>36</v>
      </c>
      <c r="H7" s="10">
        <f t="shared" si="0"/>
        <v>71</v>
      </c>
      <c r="K7" s="14"/>
    </row>
    <row r="8" s="1" customFormat="1" ht="26" customHeight="1" spans="1:11">
      <c r="A8" s="9" t="s">
        <v>28</v>
      </c>
      <c r="B8" s="9" t="s">
        <v>152</v>
      </c>
      <c r="C8" s="10" t="s">
        <v>153</v>
      </c>
      <c r="D8" s="10" t="s">
        <v>13</v>
      </c>
      <c r="E8" s="10" t="s">
        <v>154</v>
      </c>
      <c r="F8" s="11" t="s">
        <v>19</v>
      </c>
      <c r="G8" s="12"/>
      <c r="H8" s="13"/>
      <c r="K8" s="14"/>
    </row>
    <row r="9" s="2" customFormat="1" ht="26" customHeight="1" spans="1:11">
      <c r="A9" s="9" t="s">
        <v>33</v>
      </c>
      <c r="B9" s="9" t="s">
        <v>155</v>
      </c>
      <c r="C9" s="10" t="s">
        <v>156</v>
      </c>
      <c r="D9" s="10" t="s">
        <v>13</v>
      </c>
      <c r="E9" s="10" t="s">
        <v>157</v>
      </c>
      <c r="F9" s="10">
        <v>32</v>
      </c>
      <c r="G9" s="10">
        <v>31</v>
      </c>
      <c r="H9" s="10">
        <f t="shared" ref="H9:H14" si="1">SUM(F9:G9)</f>
        <v>63</v>
      </c>
      <c r="K9" s="14"/>
    </row>
    <row r="10" s="2" customFormat="1" ht="26" customHeight="1" spans="1:11">
      <c r="A10" s="9" t="s">
        <v>37</v>
      </c>
      <c r="B10" s="9" t="s">
        <v>158</v>
      </c>
      <c r="C10" s="10" t="s">
        <v>159</v>
      </c>
      <c r="D10" s="10" t="s">
        <v>13</v>
      </c>
      <c r="E10" s="10" t="s">
        <v>160</v>
      </c>
      <c r="F10" s="11" t="s">
        <v>19</v>
      </c>
      <c r="G10" s="12"/>
      <c r="H10" s="13"/>
      <c r="K10" s="14"/>
    </row>
    <row r="11" s="2" customFormat="1" ht="26" customHeight="1" spans="1:11">
      <c r="A11" s="9" t="s">
        <v>41</v>
      </c>
      <c r="B11" s="9" t="s">
        <v>161</v>
      </c>
      <c r="C11" s="10" t="s">
        <v>162</v>
      </c>
      <c r="D11" s="10" t="s">
        <v>13</v>
      </c>
      <c r="E11" s="10" t="s">
        <v>163</v>
      </c>
      <c r="F11" s="10">
        <v>35</v>
      </c>
      <c r="G11" s="10">
        <v>36</v>
      </c>
      <c r="H11" s="10">
        <f t="shared" si="1"/>
        <v>71</v>
      </c>
      <c r="K11" s="14"/>
    </row>
    <row r="12" s="2" customFormat="1" ht="26" customHeight="1" spans="1:11">
      <c r="A12" s="9" t="s">
        <v>45</v>
      </c>
      <c r="B12" s="9" t="s">
        <v>164</v>
      </c>
      <c r="C12" s="10" t="s">
        <v>165</v>
      </c>
      <c r="D12" s="10" t="s">
        <v>31</v>
      </c>
      <c r="E12" s="10" t="s">
        <v>166</v>
      </c>
      <c r="F12" s="11" t="s">
        <v>19</v>
      </c>
      <c r="G12" s="12"/>
      <c r="H12" s="13"/>
      <c r="K12" s="14"/>
    </row>
    <row r="13" s="2" customFormat="1" ht="26" customHeight="1" spans="1:11">
      <c r="A13" s="9" t="s">
        <v>49</v>
      </c>
      <c r="B13" s="9" t="s">
        <v>167</v>
      </c>
      <c r="C13" s="10" t="s">
        <v>99</v>
      </c>
      <c r="D13" s="10" t="s">
        <v>31</v>
      </c>
      <c r="E13" s="10" t="s">
        <v>168</v>
      </c>
      <c r="F13" s="11" t="s">
        <v>19</v>
      </c>
      <c r="G13" s="12"/>
      <c r="H13" s="13"/>
      <c r="K13" s="14"/>
    </row>
    <row r="14" s="2" customFormat="1" ht="26" customHeight="1" spans="1:11">
      <c r="A14" s="9" t="s">
        <v>53</v>
      </c>
      <c r="B14" s="9" t="s">
        <v>169</v>
      </c>
      <c r="C14" s="10" t="s">
        <v>170</v>
      </c>
      <c r="D14" s="10" t="s">
        <v>13</v>
      </c>
      <c r="E14" s="10" t="s">
        <v>171</v>
      </c>
      <c r="F14" s="10">
        <v>28</v>
      </c>
      <c r="G14" s="10">
        <v>31</v>
      </c>
      <c r="H14" s="10">
        <f t="shared" si="1"/>
        <v>59</v>
      </c>
      <c r="K14" s="14"/>
    </row>
    <row r="15" s="2" customFormat="1" ht="26" customHeight="1" spans="1:11">
      <c r="A15" s="9" t="s">
        <v>57</v>
      </c>
      <c r="B15" s="9" t="s">
        <v>172</v>
      </c>
      <c r="C15" s="10" t="s">
        <v>173</v>
      </c>
      <c r="D15" s="10" t="s">
        <v>13</v>
      </c>
      <c r="E15" s="10" t="s">
        <v>174</v>
      </c>
      <c r="F15" s="11" t="s">
        <v>19</v>
      </c>
      <c r="G15" s="12"/>
      <c r="H15" s="13"/>
      <c r="K15" s="14"/>
    </row>
    <row r="16" s="2" customFormat="1" ht="26" customHeight="1" spans="1:11">
      <c r="A16" s="9" t="s">
        <v>61</v>
      </c>
      <c r="B16" s="9" t="s">
        <v>175</v>
      </c>
      <c r="C16" s="10" t="s">
        <v>176</v>
      </c>
      <c r="D16" s="10" t="s">
        <v>13</v>
      </c>
      <c r="E16" s="10" t="s">
        <v>177</v>
      </c>
      <c r="F16" s="10">
        <v>34</v>
      </c>
      <c r="G16" s="10">
        <v>38</v>
      </c>
      <c r="H16" s="10">
        <f t="shared" ref="H16:H24" si="2">SUM(F16:G16)</f>
        <v>72</v>
      </c>
      <c r="K16" s="14"/>
    </row>
    <row r="17" s="2" customFormat="1" ht="26" customHeight="1" spans="1:11">
      <c r="A17" s="9" t="s">
        <v>65</v>
      </c>
      <c r="B17" s="9" t="s">
        <v>178</v>
      </c>
      <c r="C17" s="10" t="s">
        <v>30</v>
      </c>
      <c r="D17" s="10" t="s">
        <v>31</v>
      </c>
      <c r="E17" s="10" t="s">
        <v>179</v>
      </c>
      <c r="F17" s="11" t="s">
        <v>19</v>
      </c>
      <c r="G17" s="12"/>
      <c r="H17" s="13"/>
      <c r="K17" s="14"/>
    </row>
    <row r="18" s="2" customFormat="1" ht="26" customHeight="1" spans="1:11">
      <c r="A18" s="9" t="s">
        <v>69</v>
      </c>
      <c r="B18" s="9" t="s">
        <v>180</v>
      </c>
      <c r="C18" s="10" t="s">
        <v>181</v>
      </c>
      <c r="D18" s="10" t="s">
        <v>13</v>
      </c>
      <c r="E18" s="10" t="s">
        <v>182</v>
      </c>
      <c r="F18" s="10">
        <v>34</v>
      </c>
      <c r="G18" s="10">
        <v>36</v>
      </c>
      <c r="H18" s="10">
        <f t="shared" si="2"/>
        <v>70</v>
      </c>
      <c r="K18" s="14"/>
    </row>
    <row r="19" s="2" customFormat="1" ht="26" customHeight="1" spans="1:11">
      <c r="A19" s="9" t="s">
        <v>73</v>
      </c>
      <c r="B19" s="9" t="s">
        <v>183</v>
      </c>
      <c r="C19" s="10" t="s">
        <v>184</v>
      </c>
      <c r="D19" s="10" t="s">
        <v>13</v>
      </c>
      <c r="E19" s="10" t="s">
        <v>185</v>
      </c>
      <c r="F19" s="10">
        <v>31</v>
      </c>
      <c r="G19" s="10">
        <v>36</v>
      </c>
      <c r="H19" s="10">
        <f t="shared" si="2"/>
        <v>67</v>
      </c>
      <c r="K19" s="14"/>
    </row>
    <row r="20" s="2" customFormat="1" ht="26" customHeight="1" spans="1:8">
      <c r="A20" s="9" t="s">
        <v>77</v>
      </c>
      <c r="B20" s="9" t="s">
        <v>186</v>
      </c>
      <c r="C20" s="10" t="s">
        <v>187</v>
      </c>
      <c r="D20" s="10" t="s">
        <v>13</v>
      </c>
      <c r="E20" s="10" t="s">
        <v>188</v>
      </c>
      <c r="F20" s="10">
        <f>14+10+9</f>
        <v>33</v>
      </c>
      <c r="G20" s="10">
        <v>32</v>
      </c>
      <c r="H20" s="10">
        <f t="shared" si="2"/>
        <v>65</v>
      </c>
    </row>
    <row r="21" s="2" customFormat="1" ht="26" customHeight="1" spans="1:8">
      <c r="A21" s="9" t="s">
        <v>81</v>
      </c>
      <c r="B21" s="9" t="s">
        <v>189</v>
      </c>
      <c r="C21" s="10" t="s">
        <v>190</v>
      </c>
      <c r="D21" s="10" t="s">
        <v>13</v>
      </c>
      <c r="E21" s="10" t="s">
        <v>191</v>
      </c>
      <c r="F21" s="10">
        <f>17+18</f>
        <v>35</v>
      </c>
      <c r="G21" s="10">
        <v>36</v>
      </c>
      <c r="H21" s="10">
        <f t="shared" si="2"/>
        <v>71</v>
      </c>
    </row>
    <row r="22" s="2" customFormat="1" ht="26" customHeight="1" spans="1:8">
      <c r="A22" s="9" t="s">
        <v>85</v>
      </c>
      <c r="B22" s="9" t="s">
        <v>192</v>
      </c>
      <c r="C22" s="10" t="s">
        <v>193</v>
      </c>
      <c r="D22" s="10" t="s">
        <v>13</v>
      </c>
      <c r="E22" s="10" t="s">
        <v>194</v>
      </c>
      <c r="F22" s="10">
        <f>15+5+12</f>
        <v>32</v>
      </c>
      <c r="G22" s="10">
        <v>38</v>
      </c>
      <c r="H22" s="10">
        <f t="shared" si="2"/>
        <v>70</v>
      </c>
    </row>
    <row r="23" s="2" customFormat="1" ht="26" customHeight="1" spans="1:8">
      <c r="A23" s="9" t="s">
        <v>89</v>
      </c>
      <c r="B23" s="9" t="s">
        <v>195</v>
      </c>
      <c r="C23" s="10" t="s">
        <v>196</v>
      </c>
      <c r="D23" s="10" t="s">
        <v>13</v>
      </c>
      <c r="E23" s="10" t="s">
        <v>197</v>
      </c>
      <c r="F23" s="10">
        <f>15+14+6</f>
        <v>35</v>
      </c>
      <c r="G23" s="10">
        <v>33</v>
      </c>
      <c r="H23" s="10">
        <f t="shared" si="2"/>
        <v>68</v>
      </c>
    </row>
    <row r="24" s="2" customFormat="1" ht="26" customHeight="1" spans="1:8">
      <c r="A24" s="9" t="s">
        <v>93</v>
      </c>
      <c r="B24" s="9" t="s">
        <v>198</v>
      </c>
      <c r="C24" s="10" t="s">
        <v>199</v>
      </c>
      <c r="D24" s="10" t="s">
        <v>13</v>
      </c>
      <c r="E24" s="10" t="s">
        <v>200</v>
      </c>
      <c r="F24" s="10">
        <f>14+14+8</f>
        <v>36</v>
      </c>
      <c r="G24" s="10">
        <v>37</v>
      </c>
      <c r="H24" s="10">
        <f t="shared" si="2"/>
        <v>73</v>
      </c>
    </row>
    <row r="25" s="2" customFormat="1" ht="26" customHeight="1" spans="1:8">
      <c r="A25" s="9" t="s">
        <v>97</v>
      </c>
      <c r="B25" s="9" t="s">
        <v>201</v>
      </c>
      <c r="C25" s="10" t="s">
        <v>202</v>
      </c>
      <c r="D25" s="10" t="s">
        <v>13</v>
      </c>
      <c r="E25" s="10" t="s">
        <v>203</v>
      </c>
      <c r="F25" s="11" t="s">
        <v>19</v>
      </c>
      <c r="G25" s="12"/>
      <c r="H25" s="13"/>
    </row>
    <row r="26" s="2" customFormat="1" ht="26" customHeight="1" spans="1:8">
      <c r="A26" s="9" t="s">
        <v>101</v>
      </c>
      <c r="B26" s="9" t="s">
        <v>204</v>
      </c>
      <c r="C26" s="10" t="s">
        <v>205</v>
      </c>
      <c r="D26" s="10" t="s">
        <v>31</v>
      </c>
      <c r="E26" s="10" t="s">
        <v>206</v>
      </c>
      <c r="F26" s="10">
        <f>13+12+7</f>
        <v>32</v>
      </c>
      <c r="G26" s="10">
        <v>37</v>
      </c>
      <c r="H26" s="10">
        <f t="shared" ref="H26:H35" si="3">SUM(F26:G26)</f>
        <v>69</v>
      </c>
    </row>
    <row r="27" s="2" customFormat="1" ht="26" customHeight="1" spans="1:8">
      <c r="A27" s="9" t="s">
        <v>105</v>
      </c>
      <c r="B27" s="9" t="s">
        <v>207</v>
      </c>
      <c r="C27" s="10" t="s">
        <v>208</v>
      </c>
      <c r="D27" s="10" t="s">
        <v>13</v>
      </c>
      <c r="E27" s="10" t="s">
        <v>209</v>
      </c>
      <c r="F27" s="11" t="s">
        <v>19</v>
      </c>
      <c r="G27" s="12"/>
      <c r="H27" s="13"/>
    </row>
    <row r="28" s="2" customFormat="1" ht="29" customHeight="1" spans="1:8">
      <c r="A28" s="9" t="s">
        <v>109</v>
      </c>
      <c r="B28" s="9" t="s">
        <v>210</v>
      </c>
      <c r="C28" s="10" t="s">
        <v>211</v>
      </c>
      <c r="D28" s="10" t="s">
        <v>13</v>
      </c>
      <c r="E28" s="10" t="s">
        <v>212</v>
      </c>
      <c r="F28" s="10">
        <f>18+20</f>
        <v>38</v>
      </c>
      <c r="G28" s="10">
        <v>35</v>
      </c>
      <c r="H28" s="10">
        <f t="shared" si="3"/>
        <v>73</v>
      </c>
    </row>
    <row r="29" s="2" customFormat="1" ht="29" customHeight="1" spans="1:8">
      <c r="A29" s="9" t="s">
        <v>113</v>
      </c>
      <c r="B29" s="9" t="s">
        <v>213</v>
      </c>
      <c r="C29" s="10" t="s">
        <v>99</v>
      </c>
      <c r="D29" s="10" t="s">
        <v>31</v>
      </c>
      <c r="E29" s="10" t="s">
        <v>214</v>
      </c>
      <c r="F29" s="11" t="s">
        <v>19</v>
      </c>
      <c r="G29" s="12"/>
      <c r="H29" s="13"/>
    </row>
    <row r="30" s="2" customFormat="1" ht="29" customHeight="1" spans="1:8">
      <c r="A30" s="9" t="s">
        <v>117</v>
      </c>
      <c r="B30" s="9" t="s">
        <v>215</v>
      </c>
      <c r="C30" s="10" t="s">
        <v>216</v>
      </c>
      <c r="D30" s="10" t="s">
        <v>13</v>
      </c>
      <c r="E30" s="10" t="s">
        <v>217</v>
      </c>
      <c r="F30" s="11" t="s">
        <v>19</v>
      </c>
      <c r="G30" s="12"/>
      <c r="H30" s="13"/>
    </row>
    <row r="31" s="2" customFormat="1" ht="29" customHeight="1" spans="1:8">
      <c r="A31" s="9" t="s">
        <v>121</v>
      </c>
      <c r="B31" s="9" t="s">
        <v>218</v>
      </c>
      <c r="C31" s="10" t="s">
        <v>219</v>
      </c>
      <c r="D31" s="10" t="s">
        <v>31</v>
      </c>
      <c r="E31" s="10" t="s">
        <v>220</v>
      </c>
      <c r="F31" s="10">
        <f>16+14+7</f>
        <v>37</v>
      </c>
      <c r="G31" s="10">
        <v>36</v>
      </c>
      <c r="H31" s="10">
        <f t="shared" si="3"/>
        <v>73</v>
      </c>
    </row>
    <row r="32" s="2" customFormat="1" ht="29" customHeight="1" spans="1:8">
      <c r="A32" s="9" t="s">
        <v>125</v>
      </c>
      <c r="B32" s="9" t="s">
        <v>221</v>
      </c>
      <c r="C32" s="10" t="s">
        <v>222</v>
      </c>
      <c r="D32" s="10" t="s">
        <v>13</v>
      </c>
      <c r="E32" s="10" t="s">
        <v>223</v>
      </c>
      <c r="F32" s="10">
        <f>13+14+8</f>
        <v>35</v>
      </c>
      <c r="G32" s="10">
        <v>39</v>
      </c>
      <c r="H32" s="10">
        <f t="shared" si="3"/>
        <v>74</v>
      </c>
    </row>
    <row r="33" s="2" customFormat="1" ht="29" customHeight="1" spans="1:8">
      <c r="A33" s="9" t="s">
        <v>128</v>
      </c>
      <c r="B33" s="9" t="s">
        <v>224</v>
      </c>
      <c r="C33" s="10" t="s">
        <v>225</v>
      </c>
      <c r="D33" s="10" t="s">
        <v>13</v>
      </c>
      <c r="E33" s="10" t="s">
        <v>226</v>
      </c>
      <c r="F33" s="10">
        <f>16+16+6</f>
        <v>38</v>
      </c>
      <c r="G33" s="10">
        <v>37</v>
      </c>
      <c r="H33" s="10">
        <f t="shared" si="3"/>
        <v>75</v>
      </c>
    </row>
    <row r="34" s="2" customFormat="1" ht="29" customHeight="1" spans="1:8">
      <c r="A34" s="9" t="s">
        <v>132</v>
      </c>
      <c r="B34" s="9" t="s">
        <v>227</v>
      </c>
      <c r="C34" s="10" t="s">
        <v>228</v>
      </c>
      <c r="D34" s="10" t="s">
        <v>13</v>
      </c>
      <c r="E34" s="10" t="s">
        <v>229</v>
      </c>
      <c r="F34" s="10">
        <f>8+10+8</f>
        <v>26</v>
      </c>
      <c r="G34" s="16">
        <v>40.5</v>
      </c>
      <c r="H34" s="16">
        <f t="shared" si="3"/>
        <v>66.5</v>
      </c>
    </row>
    <row r="35" s="2" customFormat="1" ht="29" customHeight="1" spans="1:8">
      <c r="A35" s="9" t="s">
        <v>135</v>
      </c>
      <c r="B35" s="9" t="s">
        <v>230</v>
      </c>
      <c r="C35" s="10" t="s">
        <v>231</v>
      </c>
      <c r="D35" s="10" t="s">
        <v>13</v>
      </c>
      <c r="E35" s="10" t="s">
        <v>232</v>
      </c>
      <c r="F35" s="10">
        <f>12+8+10</f>
        <v>30</v>
      </c>
      <c r="G35" s="10">
        <v>39</v>
      </c>
      <c r="H35" s="10">
        <f t="shared" si="3"/>
        <v>69</v>
      </c>
    </row>
  </sheetData>
  <mergeCells count="12">
    <mergeCell ref="A1:H1"/>
    <mergeCell ref="A2:H2"/>
    <mergeCell ref="F8:H8"/>
    <mergeCell ref="F10:H10"/>
    <mergeCell ref="F12:H12"/>
    <mergeCell ref="F13:H13"/>
    <mergeCell ref="F15:H15"/>
    <mergeCell ref="F17:H17"/>
    <mergeCell ref="F25:H25"/>
    <mergeCell ref="F27:H27"/>
    <mergeCell ref="F29:H29"/>
    <mergeCell ref="F30:H3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workbookViewId="0">
      <selection activeCell="J14" sqref="J14"/>
    </sheetView>
  </sheetViews>
  <sheetFormatPr defaultColWidth="9" defaultRowHeight="13.5"/>
  <cols>
    <col min="1" max="1" width="7.375" style="2" customWidth="1"/>
    <col min="2" max="2" width="7.875" style="2" customWidth="1"/>
    <col min="3" max="3" width="9.125" style="2" customWidth="1"/>
    <col min="4" max="4" width="6.625" style="2" customWidth="1"/>
    <col min="5" max="5" width="15.25" style="2" customWidth="1"/>
    <col min="6" max="6" width="12.625" style="2" customWidth="1"/>
    <col min="7" max="7" width="13.125" style="2" customWidth="1"/>
    <col min="8" max="8" width="16.5" style="2" customWidth="1"/>
    <col min="9" max="16384" width="9" style="2"/>
  </cols>
  <sheetData>
    <row r="1" s="1" customFormat="1" ht="43" customHeight="1" spans="1:8">
      <c r="A1" s="3" t="s">
        <v>233</v>
      </c>
      <c r="B1" s="3"/>
      <c r="C1" s="3"/>
      <c r="D1" s="4"/>
      <c r="E1" s="4"/>
      <c r="F1" s="4"/>
      <c r="G1" s="4"/>
      <c r="H1" s="4"/>
    </row>
    <row r="2" s="1" customFormat="1" ht="26" customHeight="1" spans="1:8">
      <c r="A2" s="5" t="s">
        <v>1</v>
      </c>
      <c r="B2" s="5"/>
      <c r="C2" s="6"/>
      <c r="D2" s="6"/>
      <c r="E2" s="6"/>
      <c r="F2" s="6"/>
      <c r="G2" s="6"/>
      <c r="H2" s="6"/>
    </row>
    <row r="3" s="1" customFormat="1" ht="36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7" t="s">
        <v>9</v>
      </c>
    </row>
    <row r="4" s="1" customFormat="1" ht="26" customHeight="1" spans="1:8">
      <c r="A4" s="9" t="s">
        <v>10</v>
      </c>
      <c r="B4" s="9" t="s">
        <v>234</v>
      </c>
      <c r="C4" s="10" t="s">
        <v>235</v>
      </c>
      <c r="D4" s="10" t="s">
        <v>13</v>
      </c>
      <c r="E4" s="10" t="s">
        <v>236</v>
      </c>
      <c r="F4" s="11" t="s">
        <v>19</v>
      </c>
      <c r="G4" s="12"/>
      <c r="H4" s="13"/>
    </row>
    <row r="5" s="1" customFormat="1" ht="26" customHeight="1" spans="1:8">
      <c r="A5" s="9" t="s">
        <v>15</v>
      </c>
      <c r="B5" s="9" t="s">
        <v>237</v>
      </c>
      <c r="C5" s="10" t="s">
        <v>238</v>
      </c>
      <c r="D5" s="10" t="s">
        <v>13</v>
      </c>
      <c r="E5" s="10" t="s">
        <v>239</v>
      </c>
      <c r="F5" s="10">
        <v>30</v>
      </c>
      <c r="G5" s="10">
        <v>40</v>
      </c>
      <c r="H5" s="10">
        <f t="shared" ref="H5:H8" si="0">SUM(F5:G5)</f>
        <v>70</v>
      </c>
    </row>
    <row r="6" s="1" customFormat="1" ht="26" customHeight="1" spans="1:8">
      <c r="A6" s="9" t="s">
        <v>20</v>
      </c>
      <c r="B6" s="9" t="s">
        <v>240</v>
      </c>
      <c r="C6" s="10" t="s">
        <v>241</v>
      </c>
      <c r="D6" s="10" t="s">
        <v>13</v>
      </c>
      <c r="E6" s="10" t="s">
        <v>242</v>
      </c>
      <c r="F6" s="11" t="s">
        <v>19</v>
      </c>
      <c r="G6" s="12"/>
      <c r="H6" s="13"/>
    </row>
    <row r="7" s="1" customFormat="1" ht="26" customHeight="1" spans="1:12">
      <c r="A7" s="9" t="s">
        <v>24</v>
      </c>
      <c r="B7" s="9" t="s">
        <v>243</v>
      </c>
      <c r="C7" s="10" t="s">
        <v>244</v>
      </c>
      <c r="D7" s="10" t="s">
        <v>13</v>
      </c>
      <c r="E7" s="10" t="s">
        <v>245</v>
      </c>
      <c r="F7" s="10">
        <v>33</v>
      </c>
      <c r="G7" s="10">
        <v>37</v>
      </c>
      <c r="H7" s="10">
        <f t="shared" si="0"/>
        <v>70</v>
      </c>
      <c r="K7" s="14"/>
      <c r="L7" s="15"/>
    </row>
    <row r="8" s="1" customFormat="1" ht="26" customHeight="1" spans="1:12">
      <c r="A8" s="9" t="s">
        <v>28</v>
      </c>
      <c r="B8" s="9" t="s">
        <v>246</v>
      </c>
      <c r="C8" s="10" t="s">
        <v>247</v>
      </c>
      <c r="D8" s="10" t="s">
        <v>13</v>
      </c>
      <c r="E8" s="10" t="s">
        <v>248</v>
      </c>
      <c r="F8" s="10">
        <v>37</v>
      </c>
      <c r="G8" s="10">
        <v>37</v>
      </c>
      <c r="H8" s="10">
        <f t="shared" si="0"/>
        <v>74</v>
      </c>
      <c r="K8" s="14"/>
      <c r="L8" s="15"/>
    </row>
    <row r="9" s="2" customFormat="1" ht="26" customHeight="1" spans="1:12">
      <c r="A9" s="9" t="s">
        <v>33</v>
      </c>
      <c r="B9" s="9" t="s">
        <v>249</v>
      </c>
      <c r="C9" s="10" t="s">
        <v>250</v>
      </c>
      <c r="D9" s="10" t="s">
        <v>31</v>
      </c>
      <c r="E9" s="10" t="s">
        <v>251</v>
      </c>
      <c r="F9" s="11" t="s">
        <v>19</v>
      </c>
      <c r="G9" s="12"/>
      <c r="H9" s="13"/>
      <c r="I9" s="2"/>
      <c r="K9" s="14"/>
      <c r="L9"/>
    </row>
    <row r="10" s="2" customFormat="1" ht="26" customHeight="1" spans="1:12">
      <c r="A10" s="9" t="s">
        <v>37</v>
      </c>
      <c r="B10" s="9" t="s">
        <v>252</v>
      </c>
      <c r="C10" s="10" t="s">
        <v>253</v>
      </c>
      <c r="D10" s="10" t="s">
        <v>13</v>
      </c>
      <c r="E10" s="10" t="s">
        <v>254</v>
      </c>
      <c r="F10" s="10">
        <v>41</v>
      </c>
      <c r="G10" s="10">
        <v>37</v>
      </c>
      <c r="H10" s="10">
        <f t="shared" ref="H10:H14" si="1">SUM(F10:G10)</f>
        <v>78</v>
      </c>
      <c r="K10" s="14"/>
      <c r="L10"/>
    </row>
    <row r="11" s="2" customFormat="1" ht="26" customHeight="1" spans="1:12">
      <c r="A11" s="9" t="s">
        <v>41</v>
      </c>
      <c r="B11" s="9" t="s">
        <v>255</v>
      </c>
      <c r="C11" s="10" t="s">
        <v>256</v>
      </c>
      <c r="D11" s="10" t="s">
        <v>13</v>
      </c>
      <c r="E11" s="10" t="s">
        <v>257</v>
      </c>
      <c r="F11" s="10">
        <v>28</v>
      </c>
      <c r="G11" s="10">
        <v>37</v>
      </c>
      <c r="H11" s="10">
        <f t="shared" si="1"/>
        <v>65</v>
      </c>
      <c r="K11" s="14"/>
      <c r="L11"/>
    </row>
    <row r="12" s="2" customFormat="1" ht="26" customHeight="1" spans="1:12">
      <c r="A12" s="9" t="s">
        <v>45</v>
      </c>
      <c r="B12" s="9" t="s">
        <v>258</v>
      </c>
      <c r="C12" s="10" t="s">
        <v>259</v>
      </c>
      <c r="D12" s="10" t="s">
        <v>31</v>
      </c>
      <c r="E12" s="10" t="s">
        <v>260</v>
      </c>
      <c r="F12" s="10">
        <v>36</v>
      </c>
      <c r="G12" s="10">
        <v>35</v>
      </c>
      <c r="H12" s="10">
        <f t="shared" si="1"/>
        <v>71</v>
      </c>
      <c r="K12" s="14"/>
      <c r="L12"/>
    </row>
    <row r="13" s="2" customFormat="1" ht="26" customHeight="1" spans="1:12">
      <c r="A13" s="9" t="s">
        <v>49</v>
      </c>
      <c r="B13" s="9" t="s">
        <v>261</v>
      </c>
      <c r="C13" s="10" t="s">
        <v>262</v>
      </c>
      <c r="D13" s="10" t="s">
        <v>13</v>
      </c>
      <c r="E13" s="10" t="s">
        <v>263</v>
      </c>
      <c r="F13" s="10">
        <v>42</v>
      </c>
      <c r="G13" s="10">
        <v>44</v>
      </c>
      <c r="H13" s="10">
        <f t="shared" si="1"/>
        <v>86</v>
      </c>
      <c r="K13" s="14"/>
      <c r="L13"/>
    </row>
    <row r="14" s="2" customFormat="1" ht="26" customHeight="1" spans="1:12">
      <c r="A14" s="9" t="s">
        <v>53</v>
      </c>
      <c r="B14" s="9" t="s">
        <v>264</v>
      </c>
      <c r="C14" s="10" t="s">
        <v>265</v>
      </c>
      <c r="D14" s="10" t="s">
        <v>13</v>
      </c>
      <c r="E14" s="10" t="s">
        <v>266</v>
      </c>
      <c r="F14" s="10">
        <v>31</v>
      </c>
      <c r="G14" s="10">
        <v>36</v>
      </c>
      <c r="H14" s="10">
        <f t="shared" si="1"/>
        <v>67</v>
      </c>
      <c r="K14" s="14"/>
      <c r="L14"/>
    </row>
    <row r="15" s="2" customFormat="1" ht="26" customHeight="1" spans="1:12">
      <c r="A15" s="9" t="s">
        <v>57</v>
      </c>
      <c r="B15" s="9" t="s">
        <v>267</v>
      </c>
      <c r="C15" s="10" t="s">
        <v>268</v>
      </c>
      <c r="D15" s="10" t="s">
        <v>13</v>
      </c>
      <c r="E15" s="10" t="s">
        <v>269</v>
      </c>
      <c r="F15" s="11" t="s">
        <v>19</v>
      </c>
      <c r="G15" s="12"/>
      <c r="H15" s="13"/>
      <c r="I15" s="2"/>
      <c r="K15" s="14"/>
      <c r="L15"/>
    </row>
    <row r="16" s="2" customFormat="1" ht="26" customHeight="1" spans="1:12">
      <c r="A16" s="9" t="s">
        <v>61</v>
      </c>
      <c r="B16" s="9" t="s">
        <v>270</v>
      </c>
      <c r="C16" s="10" t="s">
        <v>271</v>
      </c>
      <c r="D16" s="10" t="s">
        <v>13</v>
      </c>
      <c r="E16" s="10" t="s">
        <v>272</v>
      </c>
      <c r="F16" s="11" t="s">
        <v>19</v>
      </c>
      <c r="G16" s="12"/>
      <c r="H16" s="13"/>
      <c r="I16" s="2"/>
      <c r="K16" s="14"/>
      <c r="L16"/>
    </row>
    <row r="17" s="2" customFormat="1" ht="26" customHeight="1" spans="1:12">
      <c r="A17" s="9" t="s">
        <v>65</v>
      </c>
      <c r="B17" s="9" t="s">
        <v>273</v>
      </c>
      <c r="C17" s="10" t="s">
        <v>274</v>
      </c>
      <c r="D17" s="10" t="s">
        <v>13</v>
      </c>
      <c r="E17" s="10" t="s">
        <v>275</v>
      </c>
      <c r="F17" s="11" t="s">
        <v>19</v>
      </c>
      <c r="G17" s="12"/>
      <c r="H17" s="13"/>
      <c r="I17" s="2"/>
      <c r="K17" s="14"/>
      <c r="L17"/>
    </row>
    <row r="18" s="2" customFormat="1" ht="26" customHeight="1" spans="1:12">
      <c r="A18" s="9" t="s">
        <v>69</v>
      </c>
      <c r="B18" s="9" t="s">
        <v>276</v>
      </c>
      <c r="C18" s="10" t="s">
        <v>30</v>
      </c>
      <c r="D18" s="10" t="s">
        <v>13</v>
      </c>
      <c r="E18" s="10" t="s">
        <v>277</v>
      </c>
      <c r="F18" s="10">
        <v>31</v>
      </c>
      <c r="G18" s="10">
        <v>38</v>
      </c>
      <c r="H18" s="10">
        <f t="shared" ref="H18:H20" si="2">SUM(F18:G18)</f>
        <v>69</v>
      </c>
      <c r="K18" s="14"/>
      <c r="L18"/>
    </row>
    <row r="19" s="2" customFormat="1" ht="26" customHeight="1" spans="1:12">
      <c r="A19" s="9" t="s">
        <v>73</v>
      </c>
      <c r="B19" s="9" t="s">
        <v>278</v>
      </c>
      <c r="C19" s="10" t="s">
        <v>279</v>
      </c>
      <c r="D19" s="10" t="s">
        <v>13</v>
      </c>
      <c r="E19" s="10" t="s">
        <v>280</v>
      </c>
      <c r="F19" s="10">
        <v>29</v>
      </c>
      <c r="G19" s="10">
        <v>35</v>
      </c>
      <c r="H19" s="10">
        <f t="shared" si="2"/>
        <v>64</v>
      </c>
      <c r="K19" s="14"/>
      <c r="L19"/>
    </row>
    <row r="20" s="2" customFormat="1" ht="26" customHeight="1" spans="1:8">
      <c r="A20" s="9" t="s">
        <v>77</v>
      </c>
      <c r="B20" s="9" t="s">
        <v>281</v>
      </c>
      <c r="C20" s="10" t="s">
        <v>282</v>
      </c>
      <c r="D20" s="10" t="s">
        <v>13</v>
      </c>
      <c r="E20" s="10" t="s">
        <v>283</v>
      </c>
      <c r="F20" s="10">
        <v>33</v>
      </c>
      <c r="G20" s="10">
        <v>36</v>
      </c>
      <c r="H20" s="10">
        <f t="shared" si="2"/>
        <v>69</v>
      </c>
    </row>
    <row r="21" s="2" customFormat="1" ht="26" customHeight="1" spans="1:8">
      <c r="A21" s="9" t="s">
        <v>81</v>
      </c>
      <c r="B21" s="9" t="s">
        <v>284</v>
      </c>
      <c r="C21" s="10" t="s">
        <v>285</v>
      </c>
      <c r="D21" s="10" t="s">
        <v>13</v>
      </c>
      <c r="E21" s="10" t="s">
        <v>286</v>
      </c>
      <c r="F21" s="11" t="s">
        <v>19</v>
      </c>
      <c r="G21" s="12"/>
      <c r="H21" s="13"/>
    </row>
    <row r="22" s="2" customFormat="1" ht="26" customHeight="1" spans="1:8">
      <c r="A22" s="9" t="s">
        <v>85</v>
      </c>
      <c r="B22" s="9" t="s">
        <v>287</v>
      </c>
      <c r="C22" s="10" t="s">
        <v>288</v>
      </c>
      <c r="D22" s="10" t="s">
        <v>13</v>
      </c>
      <c r="E22" s="10" t="s">
        <v>289</v>
      </c>
      <c r="F22" s="10">
        <v>39</v>
      </c>
      <c r="G22" s="10">
        <v>38</v>
      </c>
      <c r="H22" s="10">
        <f t="shared" ref="H22:H25" si="3">SUM(F22:G22)</f>
        <v>77</v>
      </c>
    </row>
    <row r="23" s="2" customFormat="1" ht="26" customHeight="1" spans="1:8">
      <c r="A23" s="9" t="s">
        <v>89</v>
      </c>
      <c r="B23" s="9" t="s">
        <v>290</v>
      </c>
      <c r="C23" s="10" t="s">
        <v>291</v>
      </c>
      <c r="D23" s="10" t="s">
        <v>13</v>
      </c>
      <c r="E23" s="10" t="s">
        <v>292</v>
      </c>
      <c r="F23" s="10">
        <v>33</v>
      </c>
      <c r="G23" s="10">
        <v>42</v>
      </c>
      <c r="H23" s="10">
        <f t="shared" si="3"/>
        <v>75</v>
      </c>
    </row>
    <row r="24" s="2" customFormat="1" ht="26" customHeight="1" spans="1:8">
      <c r="A24" s="9" t="s">
        <v>93</v>
      </c>
      <c r="B24" s="9" t="s">
        <v>293</v>
      </c>
      <c r="C24" s="10" t="s">
        <v>294</v>
      </c>
      <c r="D24" s="10" t="s">
        <v>13</v>
      </c>
      <c r="E24" s="10" t="s">
        <v>295</v>
      </c>
      <c r="F24" s="10">
        <v>33</v>
      </c>
      <c r="G24" s="10">
        <v>42</v>
      </c>
      <c r="H24" s="10">
        <f t="shared" si="3"/>
        <v>75</v>
      </c>
    </row>
    <row r="25" s="2" customFormat="1" ht="26" customHeight="1" spans="1:8">
      <c r="A25" s="9" t="s">
        <v>97</v>
      </c>
      <c r="B25" s="9" t="s">
        <v>296</v>
      </c>
      <c r="C25" s="10" t="s">
        <v>297</v>
      </c>
      <c r="D25" s="10" t="s">
        <v>13</v>
      </c>
      <c r="E25" s="10" t="s">
        <v>298</v>
      </c>
      <c r="F25" s="10">
        <v>34</v>
      </c>
      <c r="G25" s="10">
        <v>41</v>
      </c>
      <c r="H25" s="10">
        <f t="shared" si="3"/>
        <v>75</v>
      </c>
    </row>
    <row r="26" s="2" customFormat="1" ht="26" customHeight="1" spans="1:8">
      <c r="A26" s="9" t="s">
        <v>101</v>
      </c>
      <c r="B26" s="9" t="s">
        <v>299</v>
      </c>
      <c r="C26" s="10" t="s">
        <v>300</v>
      </c>
      <c r="D26" s="10" t="s">
        <v>13</v>
      </c>
      <c r="E26" s="10" t="s">
        <v>301</v>
      </c>
      <c r="F26" s="11" t="s">
        <v>19</v>
      </c>
      <c r="G26" s="12"/>
      <c r="H26" s="13"/>
    </row>
    <row r="27" s="2" customFormat="1" ht="26" customHeight="1" spans="1:8">
      <c r="A27" s="9" t="s">
        <v>105</v>
      </c>
      <c r="B27" s="9" t="s">
        <v>302</v>
      </c>
      <c r="C27" s="10" t="s">
        <v>303</v>
      </c>
      <c r="D27" s="10" t="s">
        <v>13</v>
      </c>
      <c r="E27" s="10" t="s">
        <v>304</v>
      </c>
      <c r="F27" s="11" t="s">
        <v>19</v>
      </c>
      <c r="G27" s="12"/>
      <c r="H27" s="13"/>
    </row>
    <row r="28" s="2" customFormat="1" ht="29" customHeight="1" spans="1:8">
      <c r="A28" s="9" t="s">
        <v>109</v>
      </c>
      <c r="B28" s="9" t="s">
        <v>305</v>
      </c>
      <c r="C28" s="10" t="s">
        <v>306</v>
      </c>
      <c r="D28" s="10" t="s">
        <v>13</v>
      </c>
      <c r="E28" s="10" t="s">
        <v>307</v>
      </c>
      <c r="F28" s="10">
        <v>34</v>
      </c>
      <c r="G28" s="10">
        <v>40</v>
      </c>
      <c r="H28" s="10">
        <f t="shared" ref="H28:H35" si="4">SUM(F28:G28)</f>
        <v>74</v>
      </c>
    </row>
    <row r="29" s="2" customFormat="1" ht="29" customHeight="1" spans="1:8">
      <c r="A29" s="9" t="s">
        <v>113</v>
      </c>
      <c r="B29" s="9" t="s">
        <v>308</v>
      </c>
      <c r="C29" s="10" t="s">
        <v>309</v>
      </c>
      <c r="D29" s="10" t="s">
        <v>31</v>
      </c>
      <c r="E29" s="10" t="s">
        <v>310</v>
      </c>
      <c r="F29" s="10">
        <v>32</v>
      </c>
      <c r="G29" s="10">
        <v>43</v>
      </c>
      <c r="H29" s="10">
        <f t="shared" si="4"/>
        <v>75</v>
      </c>
    </row>
    <row r="30" s="2" customFormat="1" ht="29" customHeight="1" spans="1:8">
      <c r="A30" s="9" t="s">
        <v>117</v>
      </c>
      <c r="B30" s="9" t="s">
        <v>311</v>
      </c>
      <c r="C30" s="10" t="s">
        <v>130</v>
      </c>
      <c r="D30" s="10" t="s">
        <v>13</v>
      </c>
      <c r="E30" s="10" t="s">
        <v>312</v>
      </c>
      <c r="F30" s="11" t="s">
        <v>19</v>
      </c>
      <c r="G30" s="12"/>
      <c r="H30" s="13"/>
    </row>
    <row r="31" s="2" customFormat="1" ht="29" customHeight="1" spans="1:8">
      <c r="A31" s="9" t="s">
        <v>121</v>
      </c>
      <c r="B31" s="9" t="s">
        <v>313</v>
      </c>
      <c r="C31" s="10" t="s">
        <v>314</v>
      </c>
      <c r="D31" s="10" t="s">
        <v>13</v>
      </c>
      <c r="E31" s="10" t="s">
        <v>315</v>
      </c>
      <c r="F31" s="11" t="s">
        <v>19</v>
      </c>
      <c r="G31" s="12"/>
      <c r="H31" s="13"/>
    </row>
    <row r="32" s="2" customFormat="1" ht="29" customHeight="1" spans="1:8">
      <c r="A32" s="9" t="s">
        <v>125</v>
      </c>
      <c r="B32" s="9" t="s">
        <v>316</v>
      </c>
      <c r="C32" s="10" t="s">
        <v>317</v>
      </c>
      <c r="D32" s="10" t="s">
        <v>13</v>
      </c>
      <c r="E32" s="10" t="s">
        <v>318</v>
      </c>
      <c r="F32" s="10">
        <v>32</v>
      </c>
      <c r="G32" s="10">
        <v>41</v>
      </c>
      <c r="H32" s="10">
        <f t="shared" si="4"/>
        <v>73</v>
      </c>
    </row>
    <row r="33" s="2" customFormat="1" ht="29" customHeight="1" spans="1:8">
      <c r="A33" s="9" t="s">
        <v>128</v>
      </c>
      <c r="B33" s="9" t="s">
        <v>319</v>
      </c>
      <c r="C33" s="10" t="s">
        <v>320</v>
      </c>
      <c r="D33" s="10" t="s">
        <v>13</v>
      </c>
      <c r="E33" s="10" t="s">
        <v>321</v>
      </c>
      <c r="F33" s="10">
        <v>37</v>
      </c>
      <c r="G33" s="10">
        <v>46</v>
      </c>
      <c r="H33" s="10">
        <f t="shared" si="4"/>
        <v>83</v>
      </c>
    </row>
    <row r="34" s="2" customFormat="1" ht="29" customHeight="1" spans="1:8">
      <c r="A34" s="9" t="s">
        <v>132</v>
      </c>
      <c r="B34" s="9" t="s">
        <v>322</v>
      </c>
      <c r="C34" s="10" t="s">
        <v>320</v>
      </c>
      <c r="D34" s="10" t="s">
        <v>13</v>
      </c>
      <c r="E34" s="10" t="s">
        <v>323</v>
      </c>
      <c r="F34" s="10">
        <v>35</v>
      </c>
      <c r="G34" s="10">
        <v>41</v>
      </c>
      <c r="H34" s="10">
        <f t="shared" si="4"/>
        <v>76</v>
      </c>
    </row>
    <row r="35" s="2" customFormat="1" ht="29" customHeight="1" spans="1:8">
      <c r="A35" s="9" t="s">
        <v>135</v>
      </c>
      <c r="B35" s="9" t="s">
        <v>324</v>
      </c>
      <c r="C35" s="10" t="s">
        <v>325</v>
      </c>
      <c r="D35" s="10" t="s">
        <v>13</v>
      </c>
      <c r="E35" s="10" t="s">
        <v>326</v>
      </c>
      <c r="F35" s="10">
        <v>30</v>
      </c>
      <c r="G35" s="10">
        <v>38</v>
      </c>
      <c r="H35" s="10">
        <f t="shared" si="4"/>
        <v>68</v>
      </c>
    </row>
  </sheetData>
  <mergeCells count="13">
    <mergeCell ref="A1:H1"/>
    <mergeCell ref="A2:H2"/>
    <mergeCell ref="F4:H4"/>
    <mergeCell ref="F6:H6"/>
    <mergeCell ref="F9:H9"/>
    <mergeCell ref="F15:H15"/>
    <mergeCell ref="F16:H16"/>
    <mergeCell ref="F17:H17"/>
    <mergeCell ref="F21:H21"/>
    <mergeCell ref="F26:H26"/>
    <mergeCell ref="F27:H27"/>
    <mergeCell ref="F30:H30"/>
    <mergeCell ref="F31:H3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workbookViewId="0">
      <selection activeCell="J15" sqref="J15"/>
    </sheetView>
  </sheetViews>
  <sheetFormatPr defaultColWidth="9" defaultRowHeight="13.5"/>
  <cols>
    <col min="1" max="1" width="7.375" style="2" customWidth="1"/>
    <col min="2" max="2" width="7.875" style="2" customWidth="1"/>
    <col min="3" max="3" width="9.125" style="2" customWidth="1"/>
    <col min="4" max="4" width="6.625" style="2" customWidth="1"/>
    <col min="5" max="5" width="15.25" style="2" customWidth="1"/>
    <col min="6" max="6" width="12.625" style="2" customWidth="1"/>
    <col min="7" max="7" width="13.125" style="2" customWidth="1"/>
    <col min="8" max="8" width="16.5" style="2" customWidth="1"/>
    <col min="9" max="16384" width="9" style="2"/>
  </cols>
  <sheetData>
    <row r="1" s="1" customFormat="1" ht="43" customHeight="1" spans="1:8">
      <c r="A1" s="3" t="s">
        <v>327</v>
      </c>
      <c r="B1" s="3"/>
      <c r="C1" s="3"/>
      <c r="D1" s="4"/>
      <c r="E1" s="4"/>
      <c r="F1" s="4"/>
      <c r="G1" s="4"/>
      <c r="H1" s="4"/>
    </row>
    <row r="2" s="1" customFormat="1" ht="26" customHeight="1" spans="1:8">
      <c r="A2" s="5" t="s">
        <v>1</v>
      </c>
      <c r="B2" s="5"/>
      <c r="C2" s="6"/>
      <c r="D2" s="6"/>
      <c r="E2" s="6"/>
      <c r="F2" s="6"/>
      <c r="G2" s="6"/>
      <c r="H2" s="6"/>
    </row>
    <row r="3" s="1" customFormat="1" ht="36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7" t="s">
        <v>9</v>
      </c>
    </row>
    <row r="4" s="1" customFormat="1" ht="26" customHeight="1" spans="1:8">
      <c r="A4" s="9" t="s">
        <v>10</v>
      </c>
      <c r="B4" s="9" t="s">
        <v>328</v>
      </c>
      <c r="C4" s="10" t="s">
        <v>329</v>
      </c>
      <c r="D4" s="10" t="s">
        <v>13</v>
      </c>
      <c r="E4" s="10" t="s">
        <v>330</v>
      </c>
      <c r="F4" s="11" t="s">
        <v>19</v>
      </c>
      <c r="G4" s="12"/>
      <c r="H4" s="13"/>
    </row>
    <row r="5" s="1" customFormat="1" ht="26" customHeight="1" spans="1:8">
      <c r="A5" s="9" t="s">
        <v>15</v>
      </c>
      <c r="B5" s="9" t="s">
        <v>331</v>
      </c>
      <c r="C5" s="10" t="s">
        <v>332</v>
      </c>
      <c r="D5" s="10" t="s">
        <v>13</v>
      </c>
      <c r="E5" s="10" t="s">
        <v>333</v>
      </c>
      <c r="F5" s="11" t="s">
        <v>19</v>
      </c>
      <c r="G5" s="12"/>
      <c r="H5" s="13"/>
    </row>
    <row r="6" s="1" customFormat="1" ht="26" customHeight="1" spans="1:8">
      <c r="A6" s="9" t="s">
        <v>20</v>
      </c>
      <c r="B6" s="9" t="s">
        <v>334</v>
      </c>
      <c r="C6" s="10" t="s">
        <v>335</v>
      </c>
      <c r="D6" s="10" t="s">
        <v>13</v>
      </c>
      <c r="E6" s="10" t="s">
        <v>336</v>
      </c>
      <c r="F6" s="10">
        <v>37</v>
      </c>
      <c r="G6" s="10">
        <v>42</v>
      </c>
      <c r="H6" s="10">
        <f>SUM(F6:G6)</f>
        <v>79</v>
      </c>
    </row>
    <row r="7" s="1" customFormat="1" ht="26" customHeight="1" spans="1:12">
      <c r="A7" s="9" t="s">
        <v>24</v>
      </c>
      <c r="B7" s="9" t="s">
        <v>337</v>
      </c>
      <c r="C7" s="10" t="s">
        <v>338</v>
      </c>
      <c r="D7" s="10" t="s">
        <v>13</v>
      </c>
      <c r="E7" s="10" t="s">
        <v>339</v>
      </c>
      <c r="F7" s="11" t="s">
        <v>19</v>
      </c>
      <c r="G7" s="12"/>
      <c r="H7" s="13"/>
      <c r="I7" s="1"/>
      <c r="K7" s="14"/>
      <c r="L7" s="15"/>
    </row>
    <row r="8" s="1" customFormat="1" ht="26" customHeight="1" spans="1:12">
      <c r="A8" s="9" t="s">
        <v>28</v>
      </c>
      <c r="B8" s="9" t="s">
        <v>340</v>
      </c>
      <c r="C8" s="10" t="s">
        <v>341</v>
      </c>
      <c r="D8" s="10" t="s">
        <v>31</v>
      </c>
      <c r="E8" s="10" t="s">
        <v>342</v>
      </c>
      <c r="F8" s="11" t="s">
        <v>19</v>
      </c>
      <c r="G8" s="12"/>
      <c r="H8" s="13"/>
      <c r="I8" s="1"/>
      <c r="K8" s="14"/>
      <c r="L8" s="15"/>
    </row>
    <row r="9" s="2" customFormat="1" ht="26" customHeight="1" spans="1:12">
      <c r="A9" s="9" t="s">
        <v>33</v>
      </c>
      <c r="B9" s="9" t="s">
        <v>343</v>
      </c>
      <c r="C9" s="10" t="s">
        <v>344</v>
      </c>
      <c r="D9" s="10" t="s">
        <v>13</v>
      </c>
      <c r="E9" s="10" t="s">
        <v>345</v>
      </c>
      <c r="F9" s="11" t="s">
        <v>19</v>
      </c>
      <c r="G9" s="12"/>
      <c r="H9" s="13"/>
      <c r="I9" s="2"/>
      <c r="K9" s="14"/>
      <c r="L9"/>
    </row>
    <row r="10" s="2" customFormat="1" ht="26" customHeight="1" spans="1:12">
      <c r="A10" s="9" t="s">
        <v>37</v>
      </c>
      <c r="B10" s="9" t="s">
        <v>346</v>
      </c>
      <c r="C10" s="10" t="s">
        <v>347</v>
      </c>
      <c r="D10" s="10" t="s">
        <v>13</v>
      </c>
      <c r="E10" s="10" t="s">
        <v>348</v>
      </c>
      <c r="F10" s="10">
        <v>39</v>
      </c>
      <c r="G10" s="10">
        <v>47</v>
      </c>
      <c r="H10" s="10">
        <f t="shared" ref="H10:H13" si="0">SUM(F10:G10)</f>
        <v>86</v>
      </c>
      <c r="K10" s="14"/>
      <c r="L10"/>
    </row>
    <row r="11" s="2" customFormat="1" ht="26" customHeight="1" spans="1:12">
      <c r="A11" s="9" t="s">
        <v>41</v>
      </c>
      <c r="B11" s="9" t="s">
        <v>349</v>
      </c>
      <c r="C11" s="10" t="s">
        <v>350</v>
      </c>
      <c r="D11" s="10" t="s">
        <v>13</v>
      </c>
      <c r="E11" s="10" t="s">
        <v>351</v>
      </c>
      <c r="F11" s="11" t="s">
        <v>19</v>
      </c>
      <c r="G11" s="12"/>
      <c r="H11" s="13"/>
      <c r="I11" s="2"/>
      <c r="K11" s="14"/>
      <c r="L11"/>
    </row>
    <row r="12" s="2" customFormat="1" ht="26" customHeight="1" spans="1:12">
      <c r="A12" s="9" t="s">
        <v>45</v>
      </c>
      <c r="B12" s="9" t="s">
        <v>352</v>
      </c>
      <c r="C12" s="10" t="s">
        <v>353</v>
      </c>
      <c r="D12" s="10" t="s">
        <v>13</v>
      </c>
      <c r="E12" s="10" t="s">
        <v>354</v>
      </c>
      <c r="F12" s="10">
        <v>26</v>
      </c>
      <c r="G12" s="10">
        <v>42</v>
      </c>
      <c r="H12" s="10">
        <f t="shared" si="0"/>
        <v>68</v>
      </c>
      <c r="K12" s="14"/>
      <c r="L12"/>
    </row>
    <row r="13" s="2" customFormat="1" ht="26" customHeight="1" spans="1:12">
      <c r="A13" s="9" t="s">
        <v>49</v>
      </c>
      <c r="B13" s="9" t="s">
        <v>355</v>
      </c>
      <c r="C13" s="10" t="s">
        <v>356</v>
      </c>
      <c r="D13" s="10" t="s">
        <v>13</v>
      </c>
      <c r="E13" s="10" t="s">
        <v>357</v>
      </c>
      <c r="F13" s="10">
        <f>11+14+8</f>
        <v>33</v>
      </c>
      <c r="G13" s="10">
        <v>42</v>
      </c>
      <c r="H13" s="10">
        <f t="shared" si="0"/>
        <v>75</v>
      </c>
      <c r="K13" s="14"/>
      <c r="L13"/>
    </row>
    <row r="14" s="2" customFormat="1" ht="26" customHeight="1" spans="1:12">
      <c r="A14" s="9" t="s">
        <v>53</v>
      </c>
      <c r="B14" s="9" t="s">
        <v>358</v>
      </c>
      <c r="C14" s="10" t="s">
        <v>359</v>
      </c>
      <c r="D14" s="10" t="s">
        <v>13</v>
      </c>
      <c r="E14" s="10" t="s">
        <v>360</v>
      </c>
      <c r="F14" s="11" t="s">
        <v>19</v>
      </c>
      <c r="G14" s="12"/>
      <c r="H14" s="13"/>
      <c r="I14" s="2"/>
      <c r="K14" s="14"/>
      <c r="L14"/>
    </row>
    <row r="15" s="2" customFormat="1" ht="26" customHeight="1" spans="1:12">
      <c r="A15" s="9" t="s">
        <v>57</v>
      </c>
      <c r="B15" s="9" t="s">
        <v>361</v>
      </c>
      <c r="C15" s="10" t="s">
        <v>362</v>
      </c>
      <c r="D15" s="10" t="s">
        <v>31</v>
      </c>
      <c r="E15" s="10" t="s">
        <v>363</v>
      </c>
      <c r="F15" s="11" t="s">
        <v>19</v>
      </c>
      <c r="G15" s="12"/>
      <c r="H15" s="13"/>
      <c r="I15" s="2"/>
      <c r="K15" s="14"/>
      <c r="L15"/>
    </row>
    <row r="16" s="2" customFormat="1" ht="26" customHeight="1" spans="1:12">
      <c r="A16" s="9" t="s">
        <v>61</v>
      </c>
      <c r="B16" s="9" t="s">
        <v>364</v>
      </c>
      <c r="C16" s="10" t="s">
        <v>365</v>
      </c>
      <c r="D16" s="10" t="s">
        <v>31</v>
      </c>
      <c r="E16" s="10" t="s">
        <v>366</v>
      </c>
      <c r="F16" s="11" t="s">
        <v>19</v>
      </c>
      <c r="G16" s="12"/>
      <c r="H16" s="13"/>
      <c r="I16" s="2"/>
      <c r="K16" s="14"/>
      <c r="L16"/>
    </row>
    <row r="17" s="2" customFormat="1" ht="26" customHeight="1" spans="1:12">
      <c r="A17" s="9" t="s">
        <v>65</v>
      </c>
      <c r="B17" s="9" t="s">
        <v>367</v>
      </c>
      <c r="C17" s="10" t="s">
        <v>368</v>
      </c>
      <c r="D17" s="10" t="s">
        <v>13</v>
      </c>
      <c r="E17" s="10" t="s">
        <v>369</v>
      </c>
      <c r="F17" s="11" t="s">
        <v>19</v>
      </c>
      <c r="G17" s="12"/>
      <c r="H17" s="13"/>
      <c r="I17" s="2"/>
      <c r="K17" s="14"/>
      <c r="L17"/>
    </row>
    <row r="18" s="2" customFormat="1" ht="26" customHeight="1" spans="1:12">
      <c r="A18" s="9" t="s">
        <v>69</v>
      </c>
      <c r="B18" s="9" t="s">
        <v>370</v>
      </c>
      <c r="C18" s="10" t="s">
        <v>371</v>
      </c>
      <c r="D18" s="10" t="s">
        <v>13</v>
      </c>
      <c r="E18" s="10" t="s">
        <v>372</v>
      </c>
      <c r="F18" s="10">
        <v>26</v>
      </c>
      <c r="G18" s="10">
        <v>40</v>
      </c>
      <c r="H18" s="10">
        <f t="shared" ref="H18:H22" si="1">SUM(F18:G18)</f>
        <v>66</v>
      </c>
      <c r="K18" s="14"/>
      <c r="L18"/>
    </row>
    <row r="19" s="2" customFormat="1" ht="26" customHeight="1" spans="1:12">
      <c r="A19" s="9" t="s">
        <v>73</v>
      </c>
      <c r="B19" s="9" t="s">
        <v>373</v>
      </c>
      <c r="C19" s="10" t="s">
        <v>353</v>
      </c>
      <c r="D19" s="10" t="s">
        <v>13</v>
      </c>
      <c r="E19" s="10" t="s">
        <v>374</v>
      </c>
      <c r="F19" s="10">
        <f>14+26</f>
        <v>40</v>
      </c>
      <c r="G19" s="10">
        <v>44</v>
      </c>
      <c r="H19" s="10">
        <f t="shared" si="1"/>
        <v>84</v>
      </c>
      <c r="K19" s="14"/>
      <c r="L19"/>
    </row>
    <row r="20" s="2" customFormat="1" ht="26" customHeight="1" spans="1:8">
      <c r="A20" s="9" t="s">
        <v>77</v>
      </c>
      <c r="B20" s="9" t="s">
        <v>375</v>
      </c>
      <c r="C20" s="10" t="s">
        <v>376</v>
      </c>
      <c r="D20" s="10" t="s">
        <v>13</v>
      </c>
      <c r="E20" s="10" t="s">
        <v>377</v>
      </c>
      <c r="F20" s="10">
        <f>16+16</f>
        <v>32</v>
      </c>
      <c r="G20" s="10">
        <v>46</v>
      </c>
      <c r="H20" s="10">
        <f t="shared" si="1"/>
        <v>78</v>
      </c>
    </row>
    <row r="21" s="2" customFormat="1" ht="26" customHeight="1" spans="1:8">
      <c r="A21" s="9" t="s">
        <v>81</v>
      </c>
      <c r="B21" s="9" t="s">
        <v>378</v>
      </c>
      <c r="C21" s="10" t="s">
        <v>379</v>
      </c>
      <c r="D21" s="10" t="s">
        <v>31</v>
      </c>
      <c r="E21" s="10" t="s">
        <v>380</v>
      </c>
      <c r="F21" s="10">
        <v>36</v>
      </c>
      <c r="G21" s="10">
        <v>47</v>
      </c>
      <c r="H21" s="10">
        <f t="shared" si="1"/>
        <v>83</v>
      </c>
    </row>
    <row r="22" s="2" customFormat="1" ht="26" customHeight="1" spans="1:8">
      <c r="A22" s="9" t="s">
        <v>85</v>
      </c>
      <c r="B22" s="9" t="s">
        <v>381</v>
      </c>
      <c r="C22" s="10" t="s">
        <v>159</v>
      </c>
      <c r="D22" s="10" t="s">
        <v>31</v>
      </c>
      <c r="E22" s="10" t="s">
        <v>382</v>
      </c>
      <c r="F22" s="10">
        <v>38</v>
      </c>
      <c r="G22" s="10">
        <v>39</v>
      </c>
      <c r="H22" s="10">
        <f t="shared" si="1"/>
        <v>77</v>
      </c>
    </row>
    <row r="23" s="2" customFormat="1" ht="26" customHeight="1" spans="1:8">
      <c r="A23" s="9" t="s">
        <v>89</v>
      </c>
      <c r="B23" s="9" t="s">
        <v>383</v>
      </c>
      <c r="C23" s="10" t="s">
        <v>384</v>
      </c>
      <c r="D23" s="10" t="s">
        <v>13</v>
      </c>
      <c r="E23" s="10" t="s">
        <v>385</v>
      </c>
      <c r="F23" s="11" t="s">
        <v>19</v>
      </c>
      <c r="G23" s="12"/>
      <c r="H23" s="13"/>
    </row>
    <row r="24" s="2" customFormat="1" ht="26" customHeight="1" spans="1:8">
      <c r="A24" s="9" t="s">
        <v>93</v>
      </c>
      <c r="B24" s="9" t="s">
        <v>386</v>
      </c>
      <c r="C24" s="10" t="s">
        <v>353</v>
      </c>
      <c r="D24" s="10" t="s">
        <v>31</v>
      </c>
      <c r="E24" s="10" t="s">
        <v>387</v>
      </c>
      <c r="F24" s="11" t="s">
        <v>19</v>
      </c>
      <c r="G24" s="12"/>
      <c r="H24" s="13"/>
    </row>
    <row r="25" s="2" customFormat="1" ht="26" customHeight="1" spans="1:8">
      <c r="A25" s="9" t="s">
        <v>97</v>
      </c>
      <c r="B25" s="9" t="s">
        <v>388</v>
      </c>
      <c r="C25" s="10" t="s">
        <v>389</v>
      </c>
      <c r="D25" s="10" t="s">
        <v>13</v>
      </c>
      <c r="E25" s="10" t="s">
        <v>390</v>
      </c>
      <c r="F25" s="10">
        <v>35</v>
      </c>
      <c r="G25" s="10">
        <v>44</v>
      </c>
      <c r="H25" s="10">
        <f t="shared" ref="H25:H33" si="2">SUM(F25:G25)</f>
        <v>79</v>
      </c>
    </row>
    <row r="26" s="2" customFormat="1" ht="26" customHeight="1" spans="1:8">
      <c r="A26" s="9" t="s">
        <v>101</v>
      </c>
      <c r="B26" s="9" t="s">
        <v>391</v>
      </c>
      <c r="C26" s="10" t="s">
        <v>392</v>
      </c>
      <c r="D26" s="10" t="s">
        <v>13</v>
      </c>
      <c r="E26" s="10" t="s">
        <v>393</v>
      </c>
      <c r="F26" s="10">
        <v>36</v>
      </c>
      <c r="G26" s="10">
        <v>42</v>
      </c>
      <c r="H26" s="10">
        <f t="shared" si="2"/>
        <v>78</v>
      </c>
    </row>
    <row r="27" s="2" customFormat="1" ht="26" customHeight="1" spans="1:8">
      <c r="A27" s="9" t="s">
        <v>105</v>
      </c>
      <c r="B27" s="9" t="s">
        <v>394</v>
      </c>
      <c r="C27" s="10" t="s">
        <v>395</v>
      </c>
      <c r="D27" s="10" t="s">
        <v>13</v>
      </c>
      <c r="E27" s="10" t="s">
        <v>396</v>
      </c>
      <c r="F27" s="10">
        <v>34</v>
      </c>
      <c r="G27" s="10">
        <v>35</v>
      </c>
      <c r="H27" s="10">
        <f t="shared" si="2"/>
        <v>69</v>
      </c>
    </row>
    <row r="28" s="2" customFormat="1" ht="29" customHeight="1" spans="1:8">
      <c r="A28" s="9" t="s">
        <v>109</v>
      </c>
      <c r="B28" s="9" t="s">
        <v>397</v>
      </c>
      <c r="C28" s="10" t="s">
        <v>398</v>
      </c>
      <c r="D28" s="10" t="s">
        <v>13</v>
      </c>
      <c r="E28" s="10" t="s">
        <v>399</v>
      </c>
      <c r="F28" s="10">
        <v>31</v>
      </c>
      <c r="G28" s="10">
        <v>46</v>
      </c>
      <c r="H28" s="10">
        <f t="shared" si="2"/>
        <v>77</v>
      </c>
    </row>
    <row r="29" s="2" customFormat="1" ht="29" customHeight="1" spans="1:8">
      <c r="A29" s="9" t="s">
        <v>113</v>
      </c>
      <c r="B29" s="9" t="s">
        <v>400</v>
      </c>
      <c r="C29" s="10" t="s">
        <v>401</v>
      </c>
      <c r="D29" s="10" t="s">
        <v>13</v>
      </c>
      <c r="E29" s="10" t="s">
        <v>402</v>
      </c>
      <c r="F29" s="10">
        <v>35</v>
      </c>
      <c r="G29" s="10">
        <v>43</v>
      </c>
      <c r="H29" s="10">
        <f t="shared" si="2"/>
        <v>78</v>
      </c>
    </row>
    <row r="30" s="2" customFormat="1" ht="29" customHeight="1" spans="1:8">
      <c r="A30" s="9" t="s">
        <v>117</v>
      </c>
      <c r="B30" s="9" t="s">
        <v>403</v>
      </c>
      <c r="C30" s="10" t="s">
        <v>404</v>
      </c>
      <c r="D30" s="10" t="s">
        <v>31</v>
      </c>
      <c r="E30" s="10" t="s">
        <v>405</v>
      </c>
      <c r="F30" s="10">
        <v>30</v>
      </c>
      <c r="G30" s="10">
        <v>40</v>
      </c>
      <c r="H30" s="10">
        <f t="shared" si="2"/>
        <v>70</v>
      </c>
    </row>
    <row r="31" s="2" customFormat="1" ht="29" customHeight="1" spans="1:8">
      <c r="A31" s="9" t="s">
        <v>121</v>
      </c>
      <c r="B31" s="9" t="s">
        <v>406</v>
      </c>
      <c r="C31" s="10" t="s">
        <v>407</v>
      </c>
      <c r="D31" s="10" t="s">
        <v>13</v>
      </c>
      <c r="E31" s="10" t="s">
        <v>408</v>
      </c>
      <c r="F31" s="10">
        <v>40</v>
      </c>
      <c r="G31" s="10">
        <v>42</v>
      </c>
      <c r="H31" s="10">
        <f t="shared" si="2"/>
        <v>82</v>
      </c>
    </row>
    <row r="32" s="2" customFormat="1" ht="29" customHeight="1" spans="1:8">
      <c r="A32" s="9" t="s">
        <v>125</v>
      </c>
      <c r="B32" s="9" t="s">
        <v>409</v>
      </c>
      <c r="C32" s="10" t="s">
        <v>410</v>
      </c>
      <c r="D32" s="10" t="s">
        <v>31</v>
      </c>
      <c r="E32" s="10" t="s">
        <v>411</v>
      </c>
      <c r="F32" s="10">
        <v>31</v>
      </c>
      <c r="G32" s="10">
        <v>40</v>
      </c>
      <c r="H32" s="10">
        <f t="shared" si="2"/>
        <v>71</v>
      </c>
    </row>
    <row r="33" s="2" customFormat="1" ht="29" customHeight="1" spans="1:8">
      <c r="A33" s="9" t="s">
        <v>128</v>
      </c>
      <c r="B33" s="9" t="s">
        <v>412</v>
      </c>
      <c r="C33" s="10" t="s">
        <v>413</v>
      </c>
      <c r="D33" s="10" t="s">
        <v>13</v>
      </c>
      <c r="E33" s="10" t="s">
        <v>414</v>
      </c>
      <c r="F33" s="10">
        <v>26</v>
      </c>
      <c r="G33" s="10">
        <v>44</v>
      </c>
      <c r="H33" s="10">
        <f t="shared" si="2"/>
        <v>70</v>
      </c>
    </row>
    <row r="34" s="2" customFormat="1" ht="29" customHeight="1" spans="1:8">
      <c r="A34" s="9" t="s">
        <v>132</v>
      </c>
      <c r="B34" s="9" t="s">
        <v>415</v>
      </c>
      <c r="C34" s="10" t="s">
        <v>416</v>
      </c>
      <c r="D34" s="10" t="s">
        <v>13</v>
      </c>
      <c r="E34" s="10" t="s">
        <v>417</v>
      </c>
      <c r="F34" s="11" t="s">
        <v>19</v>
      </c>
      <c r="G34" s="12"/>
      <c r="H34" s="13"/>
    </row>
    <row r="35" s="2" customFormat="1" ht="29" customHeight="1" spans="1:8">
      <c r="A35" s="9" t="s">
        <v>135</v>
      </c>
      <c r="B35" s="9" t="s">
        <v>418</v>
      </c>
      <c r="C35" s="10" t="s">
        <v>353</v>
      </c>
      <c r="D35" s="10" t="s">
        <v>13</v>
      </c>
      <c r="E35" s="10" t="s">
        <v>419</v>
      </c>
      <c r="F35" s="11" t="s">
        <v>19</v>
      </c>
      <c r="G35" s="12"/>
      <c r="H35" s="13"/>
    </row>
  </sheetData>
  <mergeCells count="16">
    <mergeCell ref="A1:H1"/>
    <mergeCell ref="A2:H2"/>
    <mergeCell ref="F4:H4"/>
    <mergeCell ref="F5:H5"/>
    <mergeCell ref="F7:H7"/>
    <mergeCell ref="F8:H8"/>
    <mergeCell ref="F9:H9"/>
    <mergeCell ref="F11:H11"/>
    <mergeCell ref="F14:H14"/>
    <mergeCell ref="F15:H15"/>
    <mergeCell ref="F16:H16"/>
    <mergeCell ref="F17:H17"/>
    <mergeCell ref="F23:H23"/>
    <mergeCell ref="F24:H24"/>
    <mergeCell ref="F34:H34"/>
    <mergeCell ref="F35:H3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workbookViewId="0">
      <selection activeCell="J15" sqref="J15"/>
    </sheetView>
  </sheetViews>
  <sheetFormatPr defaultColWidth="9" defaultRowHeight="13.5"/>
  <cols>
    <col min="1" max="1" width="7.375" style="2" customWidth="1"/>
    <col min="2" max="2" width="7.875" style="2" customWidth="1"/>
    <col min="3" max="3" width="9.125" style="2" customWidth="1"/>
    <col min="4" max="4" width="6.625" style="2" customWidth="1"/>
    <col min="5" max="5" width="15.25" style="2" customWidth="1"/>
    <col min="6" max="6" width="12.625" style="2" customWidth="1"/>
    <col min="7" max="7" width="13.125" style="2" customWidth="1"/>
    <col min="8" max="8" width="16.5" style="2" customWidth="1"/>
    <col min="9" max="16384" width="9" style="2"/>
  </cols>
  <sheetData>
    <row r="1" s="1" customFormat="1" ht="43" customHeight="1" spans="1:8">
      <c r="A1" s="3" t="s">
        <v>420</v>
      </c>
      <c r="B1" s="3"/>
      <c r="C1" s="3"/>
      <c r="D1" s="4"/>
      <c r="E1" s="4"/>
      <c r="F1" s="4"/>
      <c r="G1" s="4"/>
      <c r="H1" s="4"/>
    </row>
    <row r="2" s="1" customFormat="1" ht="26" customHeight="1" spans="1:8">
      <c r="A2" s="5" t="s">
        <v>1</v>
      </c>
      <c r="B2" s="5"/>
      <c r="C2" s="6"/>
      <c r="D2" s="6"/>
      <c r="E2" s="6"/>
      <c r="F2" s="6"/>
      <c r="G2" s="6"/>
      <c r="H2" s="6"/>
    </row>
    <row r="3" s="1" customFormat="1" ht="36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7" t="s">
        <v>9</v>
      </c>
    </row>
    <row r="4" s="1" customFormat="1" ht="26" customHeight="1" spans="1:8">
      <c r="A4" s="9" t="s">
        <v>10</v>
      </c>
      <c r="B4" s="9" t="s">
        <v>421</v>
      </c>
      <c r="C4" s="10" t="s">
        <v>422</v>
      </c>
      <c r="D4" s="10" t="s">
        <v>13</v>
      </c>
      <c r="E4" s="10" t="s">
        <v>423</v>
      </c>
      <c r="F4" s="11" t="s">
        <v>19</v>
      </c>
      <c r="G4" s="12"/>
      <c r="H4" s="13"/>
    </row>
    <row r="5" s="1" customFormat="1" ht="26" customHeight="1" spans="1:8">
      <c r="A5" s="9" t="s">
        <v>15</v>
      </c>
      <c r="B5" s="9" t="s">
        <v>424</v>
      </c>
      <c r="C5" s="10" t="s">
        <v>30</v>
      </c>
      <c r="D5" s="10" t="s">
        <v>13</v>
      </c>
      <c r="E5" s="10" t="s">
        <v>425</v>
      </c>
      <c r="F5" s="10">
        <f>17+8+7</f>
        <v>32</v>
      </c>
      <c r="G5" s="10">
        <v>45</v>
      </c>
      <c r="H5" s="10">
        <f t="shared" ref="H5:H10" si="0">SUM(F5:G5)</f>
        <v>77</v>
      </c>
    </row>
    <row r="6" s="1" customFormat="1" ht="26" customHeight="1" spans="1:8">
      <c r="A6" s="9" t="s">
        <v>20</v>
      </c>
      <c r="B6" s="9" t="s">
        <v>426</v>
      </c>
      <c r="C6" s="10" t="s">
        <v>427</v>
      </c>
      <c r="D6" s="10" t="s">
        <v>13</v>
      </c>
      <c r="E6" s="10" t="s">
        <v>428</v>
      </c>
      <c r="F6" s="10">
        <f>14+16+8</f>
        <v>38</v>
      </c>
      <c r="G6" s="10">
        <v>45</v>
      </c>
      <c r="H6" s="10">
        <f t="shared" si="0"/>
        <v>83</v>
      </c>
    </row>
    <row r="7" s="1" customFormat="1" ht="26" customHeight="1" spans="1:12">
      <c r="A7" s="9" t="s">
        <v>24</v>
      </c>
      <c r="B7" s="9" t="s">
        <v>429</v>
      </c>
      <c r="C7" s="10" t="s">
        <v>430</v>
      </c>
      <c r="D7" s="10" t="s">
        <v>31</v>
      </c>
      <c r="E7" s="10" t="s">
        <v>431</v>
      </c>
      <c r="F7" s="11" t="s">
        <v>19</v>
      </c>
      <c r="G7" s="12"/>
      <c r="H7" s="13"/>
      <c r="I7" s="1"/>
      <c r="K7" s="14"/>
      <c r="L7" s="15"/>
    </row>
    <row r="8" s="1" customFormat="1" ht="26" customHeight="1" spans="1:12">
      <c r="A8" s="9" t="s">
        <v>28</v>
      </c>
      <c r="B8" s="9" t="s">
        <v>432</v>
      </c>
      <c r="C8" s="10" t="s">
        <v>99</v>
      </c>
      <c r="D8" s="10" t="s">
        <v>13</v>
      </c>
      <c r="E8" s="10" t="s">
        <v>433</v>
      </c>
      <c r="F8" s="10">
        <f>13+10+6</f>
        <v>29</v>
      </c>
      <c r="G8" s="10">
        <v>39</v>
      </c>
      <c r="H8" s="10">
        <f t="shared" si="0"/>
        <v>68</v>
      </c>
      <c r="K8" s="14"/>
      <c r="L8" s="15"/>
    </row>
    <row r="9" s="2" customFormat="1" ht="26" customHeight="1" spans="1:12">
      <c r="A9" s="9" t="s">
        <v>33</v>
      </c>
      <c r="B9" s="9" t="s">
        <v>434</v>
      </c>
      <c r="C9" s="10" t="s">
        <v>435</v>
      </c>
      <c r="D9" s="10" t="s">
        <v>13</v>
      </c>
      <c r="E9" s="10" t="s">
        <v>436</v>
      </c>
      <c r="F9" s="10">
        <f>10+10+6</f>
        <v>26</v>
      </c>
      <c r="G9" s="10">
        <v>44</v>
      </c>
      <c r="H9" s="10">
        <f t="shared" si="0"/>
        <v>70</v>
      </c>
      <c r="K9" s="14"/>
      <c r="L9"/>
    </row>
    <row r="10" s="2" customFormat="1" ht="26" customHeight="1" spans="1:12">
      <c r="A10" s="9" t="s">
        <v>37</v>
      </c>
      <c r="B10" s="9" t="s">
        <v>437</v>
      </c>
      <c r="C10" s="10" t="s">
        <v>438</v>
      </c>
      <c r="D10" s="10" t="s">
        <v>13</v>
      </c>
      <c r="E10" s="10" t="s">
        <v>439</v>
      </c>
      <c r="F10" s="10">
        <f>17+14+9</f>
        <v>40</v>
      </c>
      <c r="G10" s="10">
        <v>46</v>
      </c>
      <c r="H10" s="10">
        <f t="shared" si="0"/>
        <v>86</v>
      </c>
      <c r="K10" s="14"/>
      <c r="L10"/>
    </row>
    <row r="11" s="2" customFormat="1" ht="26" customHeight="1" spans="1:12">
      <c r="A11" s="9" t="s">
        <v>41</v>
      </c>
      <c r="B11" s="9" t="s">
        <v>440</v>
      </c>
      <c r="C11" s="10" t="s">
        <v>441</v>
      </c>
      <c r="D11" s="10" t="s">
        <v>31</v>
      </c>
      <c r="E11" s="10" t="s">
        <v>442</v>
      </c>
      <c r="F11" s="11" t="s">
        <v>19</v>
      </c>
      <c r="G11" s="12"/>
      <c r="H11" s="13"/>
      <c r="I11" s="2"/>
      <c r="K11" s="14"/>
      <c r="L11"/>
    </row>
    <row r="12" s="2" customFormat="1" ht="26" customHeight="1" spans="1:12">
      <c r="A12" s="9" t="s">
        <v>45</v>
      </c>
      <c r="B12" s="9" t="s">
        <v>443</v>
      </c>
      <c r="C12" s="10" t="s">
        <v>444</v>
      </c>
      <c r="D12" s="10" t="s">
        <v>13</v>
      </c>
      <c r="E12" s="10" t="s">
        <v>445</v>
      </c>
      <c r="F12" s="10">
        <f>13+10+6</f>
        <v>29</v>
      </c>
      <c r="G12" s="10">
        <v>44</v>
      </c>
      <c r="H12" s="10">
        <f t="shared" ref="H12:H14" si="1">SUM(F12:G12)</f>
        <v>73</v>
      </c>
      <c r="K12" s="14"/>
      <c r="L12"/>
    </row>
    <row r="13" s="2" customFormat="1" ht="26" customHeight="1" spans="1:12">
      <c r="A13" s="9" t="s">
        <v>49</v>
      </c>
      <c r="B13" s="9" t="s">
        <v>446</v>
      </c>
      <c r="C13" s="10" t="s">
        <v>447</v>
      </c>
      <c r="D13" s="10" t="s">
        <v>13</v>
      </c>
      <c r="E13" s="10" t="s">
        <v>448</v>
      </c>
      <c r="F13" s="10">
        <f>15+14+8</f>
        <v>37</v>
      </c>
      <c r="G13" s="10">
        <v>44</v>
      </c>
      <c r="H13" s="10">
        <f t="shared" si="1"/>
        <v>81</v>
      </c>
      <c r="K13" s="14"/>
      <c r="L13"/>
    </row>
    <row r="14" s="2" customFormat="1" ht="26" customHeight="1" spans="1:12">
      <c r="A14" s="9" t="s">
        <v>53</v>
      </c>
      <c r="B14" s="9" t="s">
        <v>449</v>
      </c>
      <c r="C14" s="10" t="s">
        <v>450</v>
      </c>
      <c r="D14" s="10" t="s">
        <v>13</v>
      </c>
      <c r="E14" s="10" t="s">
        <v>451</v>
      </c>
      <c r="F14" s="10">
        <f>16+14+7</f>
        <v>37</v>
      </c>
      <c r="G14" s="10">
        <v>42</v>
      </c>
      <c r="H14" s="10">
        <f t="shared" si="1"/>
        <v>79</v>
      </c>
      <c r="K14" s="14"/>
      <c r="L14"/>
    </row>
    <row r="15" s="2" customFormat="1" ht="26" customHeight="1" spans="1:12">
      <c r="A15" s="9" t="s">
        <v>57</v>
      </c>
      <c r="B15" s="9" t="s">
        <v>452</v>
      </c>
      <c r="C15" s="10" t="s">
        <v>453</v>
      </c>
      <c r="D15" s="10" t="s">
        <v>13</v>
      </c>
      <c r="E15" s="10" t="s">
        <v>454</v>
      </c>
      <c r="F15" s="11" t="s">
        <v>19</v>
      </c>
      <c r="G15" s="12"/>
      <c r="H15" s="13"/>
      <c r="I15" s="2"/>
      <c r="K15" s="14"/>
      <c r="L15"/>
    </row>
    <row r="16" s="2" customFormat="1" ht="26" customHeight="1" spans="1:12">
      <c r="A16" s="9" t="s">
        <v>61</v>
      </c>
      <c r="B16" s="9" t="s">
        <v>455</v>
      </c>
      <c r="C16" s="10" t="s">
        <v>456</v>
      </c>
      <c r="D16" s="10" t="s">
        <v>13</v>
      </c>
      <c r="E16" s="10" t="s">
        <v>457</v>
      </c>
      <c r="F16" s="10">
        <f>11+14+6</f>
        <v>31</v>
      </c>
      <c r="G16" s="10">
        <v>45</v>
      </c>
      <c r="H16" s="10">
        <f t="shared" ref="H16:H20" si="2">SUM(F16:G16)</f>
        <v>76</v>
      </c>
      <c r="K16" s="14"/>
      <c r="L16"/>
    </row>
    <row r="17" s="2" customFormat="1" ht="26" customHeight="1" spans="1:12">
      <c r="A17" s="9" t="s">
        <v>65</v>
      </c>
      <c r="B17" s="9" t="s">
        <v>458</v>
      </c>
      <c r="C17" s="10" t="s">
        <v>459</v>
      </c>
      <c r="D17" s="10" t="s">
        <v>31</v>
      </c>
      <c r="E17" s="10" t="s">
        <v>460</v>
      </c>
      <c r="F17" s="10">
        <f>13+12+9</f>
        <v>34</v>
      </c>
      <c r="G17" s="10">
        <v>44</v>
      </c>
      <c r="H17" s="10">
        <f t="shared" si="2"/>
        <v>78</v>
      </c>
      <c r="K17" s="14"/>
      <c r="L17"/>
    </row>
    <row r="18" s="2" customFormat="1" ht="26" customHeight="1" spans="1:12">
      <c r="A18" s="9" t="s">
        <v>69</v>
      </c>
      <c r="B18" s="9" t="s">
        <v>461</v>
      </c>
      <c r="C18" s="10" t="s">
        <v>30</v>
      </c>
      <c r="D18" s="10" t="s">
        <v>13</v>
      </c>
      <c r="E18" s="10" t="s">
        <v>462</v>
      </c>
      <c r="F18" s="11" t="s">
        <v>19</v>
      </c>
      <c r="G18" s="12"/>
      <c r="H18" s="13"/>
      <c r="I18" s="2"/>
      <c r="K18" s="14"/>
      <c r="L18"/>
    </row>
    <row r="19" s="2" customFormat="1" ht="26" customHeight="1" spans="1:12">
      <c r="A19" s="9" t="s">
        <v>73</v>
      </c>
      <c r="B19" s="9" t="s">
        <v>463</v>
      </c>
      <c r="C19" s="10" t="s">
        <v>464</v>
      </c>
      <c r="D19" s="10" t="s">
        <v>31</v>
      </c>
      <c r="E19" s="10" t="s">
        <v>465</v>
      </c>
      <c r="F19" s="10">
        <f>14+14+9</f>
        <v>37</v>
      </c>
      <c r="G19" s="10">
        <v>39</v>
      </c>
      <c r="H19" s="10">
        <f t="shared" si="2"/>
        <v>76</v>
      </c>
      <c r="K19" s="14"/>
      <c r="L19"/>
    </row>
    <row r="20" s="2" customFormat="1" ht="26" customHeight="1" spans="1:8">
      <c r="A20" s="9" t="s">
        <v>77</v>
      </c>
      <c r="B20" s="9" t="s">
        <v>466</v>
      </c>
      <c r="C20" s="10" t="s">
        <v>467</v>
      </c>
      <c r="D20" s="10" t="s">
        <v>13</v>
      </c>
      <c r="E20" s="10" t="s">
        <v>468</v>
      </c>
      <c r="F20" s="10">
        <f>11+12+7</f>
        <v>30</v>
      </c>
      <c r="G20" s="10">
        <v>42</v>
      </c>
      <c r="H20" s="10">
        <f t="shared" si="2"/>
        <v>72</v>
      </c>
    </row>
    <row r="21" s="2" customFormat="1" ht="26" customHeight="1" spans="1:8">
      <c r="A21" s="9" t="s">
        <v>81</v>
      </c>
      <c r="B21" s="9" t="s">
        <v>469</v>
      </c>
      <c r="C21" s="10" t="s">
        <v>470</v>
      </c>
      <c r="D21" s="10" t="s">
        <v>13</v>
      </c>
      <c r="E21" s="10" t="s">
        <v>471</v>
      </c>
      <c r="F21" s="11" t="s">
        <v>19</v>
      </c>
      <c r="G21" s="12"/>
      <c r="H21" s="13"/>
    </row>
    <row r="22" s="2" customFormat="1" ht="26" customHeight="1" spans="1:8">
      <c r="A22" s="9" t="s">
        <v>85</v>
      </c>
      <c r="B22" s="9" t="s">
        <v>472</v>
      </c>
      <c r="C22" s="10" t="s">
        <v>473</v>
      </c>
      <c r="D22" s="10" t="s">
        <v>13</v>
      </c>
      <c r="E22" s="10" t="s">
        <v>474</v>
      </c>
      <c r="F22" s="11" t="s">
        <v>19</v>
      </c>
      <c r="G22" s="12"/>
      <c r="H22" s="13"/>
    </row>
    <row r="23" s="2" customFormat="1" ht="26" customHeight="1" spans="1:8">
      <c r="A23" s="9" t="s">
        <v>89</v>
      </c>
      <c r="B23" s="9" t="s">
        <v>475</v>
      </c>
      <c r="C23" s="10" t="s">
        <v>353</v>
      </c>
      <c r="D23" s="10" t="s">
        <v>31</v>
      </c>
      <c r="E23" s="10" t="s">
        <v>476</v>
      </c>
      <c r="F23" s="11" t="s">
        <v>19</v>
      </c>
      <c r="G23" s="12"/>
      <c r="H23" s="13"/>
    </row>
    <row r="24" s="2" customFormat="1" ht="26" customHeight="1" spans="1:8">
      <c r="A24" s="9" t="s">
        <v>93</v>
      </c>
      <c r="B24" s="9" t="s">
        <v>477</v>
      </c>
      <c r="C24" s="10" t="s">
        <v>478</v>
      </c>
      <c r="D24" s="10" t="s">
        <v>13</v>
      </c>
      <c r="E24" s="10" t="s">
        <v>479</v>
      </c>
      <c r="F24" s="10">
        <f>10+18+7</f>
        <v>35</v>
      </c>
      <c r="G24" s="10">
        <v>41</v>
      </c>
      <c r="H24" s="10">
        <f>SUM(F24:G24)</f>
        <v>76</v>
      </c>
    </row>
    <row r="25" s="2" customFormat="1" ht="26" customHeight="1" spans="1:8">
      <c r="A25" s="9" t="s">
        <v>97</v>
      </c>
      <c r="B25" s="9" t="s">
        <v>480</v>
      </c>
      <c r="C25" s="10" t="s">
        <v>481</v>
      </c>
      <c r="D25" s="10" t="s">
        <v>13</v>
      </c>
      <c r="E25" s="10" t="s">
        <v>482</v>
      </c>
      <c r="F25" s="11" t="s">
        <v>19</v>
      </c>
      <c r="G25" s="12"/>
      <c r="H25" s="13"/>
    </row>
    <row r="26" s="2" customFormat="1" ht="26" customHeight="1" spans="1:8">
      <c r="A26" s="9" t="s">
        <v>101</v>
      </c>
      <c r="B26" s="9" t="s">
        <v>483</v>
      </c>
      <c r="C26" s="10" t="s">
        <v>30</v>
      </c>
      <c r="D26" s="10" t="s">
        <v>13</v>
      </c>
      <c r="E26" s="10" t="s">
        <v>484</v>
      </c>
      <c r="F26" s="11" t="s">
        <v>19</v>
      </c>
      <c r="G26" s="12"/>
      <c r="H26" s="13"/>
    </row>
    <row r="27" s="2" customFormat="1" ht="26" customHeight="1" spans="1:8">
      <c r="A27" s="9" t="s">
        <v>105</v>
      </c>
      <c r="B27" s="9" t="s">
        <v>485</v>
      </c>
      <c r="C27" s="10" t="s">
        <v>486</v>
      </c>
      <c r="D27" s="10" t="s">
        <v>13</v>
      </c>
      <c r="E27" s="10" t="s">
        <v>487</v>
      </c>
      <c r="F27" s="11" t="s">
        <v>19</v>
      </c>
      <c r="G27" s="12"/>
      <c r="H27" s="13"/>
    </row>
    <row r="28" s="2" customFormat="1" ht="29" customHeight="1" spans="1:8">
      <c r="A28" s="9" t="s">
        <v>109</v>
      </c>
      <c r="B28" s="9" t="s">
        <v>488</v>
      </c>
      <c r="C28" s="10" t="s">
        <v>489</v>
      </c>
      <c r="D28" s="10" t="s">
        <v>13</v>
      </c>
      <c r="E28" s="10" t="s">
        <v>490</v>
      </c>
      <c r="F28" s="11" t="s">
        <v>19</v>
      </c>
      <c r="G28" s="12"/>
      <c r="H28" s="13"/>
    </row>
    <row r="29" s="2" customFormat="1" ht="29" customHeight="1" spans="1:8">
      <c r="A29" s="9" t="s">
        <v>113</v>
      </c>
      <c r="B29" s="9" t="s">
        <v>491</v>
      </c>
      <c r="C29" s="10" t="s">
        <v>492</v>
      </c>
      <c r="D29" s="10" t="s">
        <v>13</v>
      </c>
      <c r="E29" s="10" t="s">
        <v>493</v>
      </c>
      <c r="F29" s="10">
        <f>15+14+6</f>
        <v>35</v>
      </c>
      <c r="G29" s="10">
        <v>47</v>
      </c>
      <c r="H29" s="10">
        <f t="shared" ref="H29:H33" si="3">SUM(F29:G29)</f>
        <v>82</v>
      </c>
    </row>
    <row r="30" s="2" customFormat="1" ht="29" customHeight="1" spans="1:8">
      <c r="A30" s="9" t="s">
        <v>117</v>
      </c>
      <c r="B30" s="9" t="s">
        <v>494</v>
      </c>
      <c r="C30" s="10" t="s">
        <v>495</v>
      </c>
      <c r="D30" s="10" t="s">
        <v>13</v>
      </c>
      <c r="E30" s="10" t="s">
        <v>496</v>
      </c>
      <c r="F30" s="10">
        <f>14+16+7</f>
        <v>37</v>
      </c>
      <c r="G30" s="10">
        <v>38</v>
      </c>
      <c r="H30" s="10">
        <f t="shared" si="3"/>
        <v>75</v>
      </c>
    </row>
    <row r="31" s="2" customFormat="1" ht="29" customHeight="1" spans="1:8">
      <c r="A31" s="9" t="s">
        <v>121</v>
      </c>
      <c r="B31" s="9" t="s">
        <v>497</v>
      </c>
      <c r="C31" s="10" t="s">
        <v>99</v>
      </c>
      <c r="D31" s="10" t="s">
        <v>13</v>
      </c>
      <c r="E31" s="10" t="s">
        <v>498</v>
      </c>
      <c r="F31" s="11" t="s">
        <v>19</v>
      </c>
      <c r="G31" s="12"/>
      <c r="H31" s="13"/>
    </row>
    <row r="32" s="2" customFormat="1" ht="29" customHeight="1" spans="1:8">
      <c r="A32" s="9" t="s">
        <v>125</v>
      </c>
      <c r="B32" s="9" t="s">
        <v>499</v>
      </c>
      <c r="C32" s="10" t="s">
        <v>500</v>
      </c>
      <c r="D32" s="10" t="s">
        <v>13</v>
      </c>
      <c r="E32" s="10" t="s">
        <v>501</v>
      </c>
      <c r="F32" s="10">
        <f>12+8+8</f>
        <v>28</v>
      </c>
      <c r="G32" s="10">
        <v>40</v>
      </c>
      <c r="H32" s="10">
        <f t="shared" si="3"/>
        <v>68</v>
      </c>
    </row>
    <row r="33" s="2" customFormat="1" ht="29" customHeight="1" spans="1:8">
      <c r="A33" s="9" t="s">
        <v>128</v>
      </c>
      <c r="B33" s="9" t="s">
        <v>502</v>
      </c>
      <c r="C33" s="10" t="s">
        <v>353</v>
      </c>
      <c r="D33" s="10" t="s">
        <v>31</v>
      </c>
      <c r="E33" s="10" t="s">
        <v>503</v>
      </c>
      <c r="F33" s="10">
        <f>14+10+8</f>
        <v>32</v>
      </c>
      <c r="G33" s="10">
        <v>39</v>
      </c>
      <c r="H33" s="10">
        <f t="shared" si="3"/>
        <v>71</v>
      </c>
    </row>
    <row r="34" s="2" customFormat="1" ht="29" customHeight="1" spans="1:8">
      <c r="A34" s="9" t="s">
        <v>132</v>
      </c>
      <c r="B34" s="9" t="s">
        <v>504</v>
      </c>
      <c r="C34" s="10" t="s">
        <v>505</v>
      </c>
      <c r="D34" s="10" t="s">
        <v>13</v>
      </c>
      <c r="E34" s="10" t="s">
        <v>506</v>
      </c>
      <c r="F34" s="11" t="s">
        <v>19</v>
      </c>
      <c r="G34" s="12"/>
      <c r="H34" s="13"/>
    </row>
    <row r="35" s="2" customFormat="1" ht="29" customHeight="1" spans="1:8">
      <c r="A35" s="9" t="s">
        <v>135</v>
      </c>
      <c r="B35" s="9" t="s">
        <v>507</v>
      </c>
      <c r="C35" s="10" t="s">
        <v>353</v>
      </c>
      <c r="D35" s="10" t="s">
        <v>13</v>
      </c>
      <c r="E35" s="10" t="s">
        <v>508</v>
      </c>
      <c r="F35" s="10">
        <f>13+14+7</f>
        <v>34</v>
      </c>
      <c r="G35" s="10">
        <v>41</v>
      </c>
      <c r="H35" s="10">
        <f>SUM(F35:G35)</f>
        <v>75</v>
      </c>
    </row>
  </sheetData>
  <mergeCells count="16">
    <mergeCell ref="A1:H1"/>
    <mergeCell ref="A2:H2"/>
    <mergeCell ref="F4:H4"/>
    <mergeCell ref="F7:H7"/>
    <mergeCell ref="F11:H11"/>
    <mergeCell ref="F15:H15"/>
    <mergeCell ref="F18:H18"/>
    <mergeCell ref="F21:H21"/>
    <mergeCell ref="F22:H22"/>
    <mergeCell ref="F23:H23"/>
    <mergeCell ref="F25:H25"/>
    <mergeCell ref="F26:H26"/>
    <mergeCell ref="F27:H27"/>
    <mergeCell ref="F28:H28"/>
    <mergeCell ref="F31:H31"/>
    <mergeCell ref="F34:H3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workbookViewId="0">
      <selection activeCell="J17" sqref="J17"/>
    </sheetView>
  </sheetViews>
  <sheetFormatPr defaultColWidth="9" defaultRowHeight="13.5"/>
  <cols>
    <col min="1" max="1" width="7.375" style="2" customWidth="1"/>
    <col min="2" max="2" width="7.875" style="2" customWidth="1"/>
    <col min="3" max="3" width="9.125" style="2" customWidth="1"/>
    <col min="4" max="4" width="6.625" style="2" customWidth="1"/>
    <col min="5" max="5" width="15.25" style="2" customWidth="1"/>
    <col min="6" max="6" width="12.625" style="2" customWidth="1"/>
    <col min="7" max="7" width="13.125" style="2" customWidth="1"/>
    <col min="8" max="8" width="16.5" style="2" customWidth="1"/>
    <col min="9" max="16384" width="9" style="2"/>
  </cols>
  <sheetData>
    <row r="1" s="1" customFormat="1" ht="43" customHeight="1" spans="1:8">
      <c r="A1" s="3" t="s">
        <v>509</v>
      </c>
      <c r="B1" s="3"/>
      <c r="C1" s="3"/>
      <c r="D1" s="4"/>
      <c r="E1" s="4"/>
      <c r="F1" s="4"/>
      <c r="G1" s="4"/>
      <c r="H1" s="4"/>
    </row>
    <row r="2" s="1" customFormat="1" ht="26" customHeight="1" spans="1:8">
      <c r="A2" s="5" t="s">
        <v>1</v>
      </c>
      <c r="B2" s="5"/>
      <c r="C2" s="6"/>
      <c r="D2" s="6"/>
      <c r="E2" s="6"/>
      <c r="F2" s="6"/>
      <c r="G2" s="6"/>
      <c r="H2" s="6"/>
    </row>
    <row r="3" s="1" customFormat="1" ht="36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7" t="s">
        <v>9</v>
      </c>
    </row>
    <row r="4" s="1" customFormat="1" ht="26" customHeight="1" spans="1:8">
      <c r="A4" s="9" t="s">
        <v>10</v>
      </c>
      <c r="B4" s="9" t="s">
        <v>510</v>
      </c>
      <c r="C4" s="10" t="s">
        <v>511</v>
      </c>
      <c r="D4" s="10" t="s">
        <v>31</v>
      </c>
      <c r="E4" s="10" t="s">
        <v>512</v>
      </c>
      <c r="F4" s="11" t="s">
        <v>19</v>
      </c>
      <c r="G4" s="12"/>
      <c r="H4" s="13"/>
    </row>
    <row r="5" s="1" customFormat="1" ht="26" customHeight="1" spans="1:8">
      <c r="A5" s="9" t="s">
        <v>15</v>
      </c>
      <c r="B5" s="9" t="s">
        <v>513</v>
      </c>
      <c r="C5" s="10" t="s">
        <v>470</v>
      </c>
      <c r="D5" s="10" t="s">
        <v>13</v>
      </c>
      <c r="E5" s="10" t="s">
        <v>514</v>
      </c>
      <c r="F5" s="11" t="s">
        <v>19</v>
      </c>
      <c r="G5" s="12"/>
      <c r="H5" s="13"/>
    </row>
    <row r="6" s="1" customFormat="1" ht="26" customHeight="1" spans="1:8">
      <c r="A6" s="9" t="s">
        <v>20</v>
      </c>
      <c r="B6" s="9" t="s">
        <v>515</v>
      </c>
      <c r="C6" s="10" t="s">
        <v>516</v>
      </c>
      <c r="D6" s="10" t="s">
        <v>13</v>
      </c>
      <c r="E6" s="10" t="s">
        <v>517</v>
      </c>
      <c r="F6" s="10">
        <f>14+15+8</f>
        <v>37</v>
      </c>
      <c r="G6" s="10">
        <v>43</v>
      </c>
      <c r="H6" s="10">
        <f t="shared" ref="H6:H11" si="0">SUM(F6:G6)</f>
        <v>80</v>
      </c>
    </row>
    <row r="7" s="1" customFormat="1" ht="26" customHeight="1" spans="1:12">
      <c r="A7" s="9" t="s">
        <v>24</v>
      </c>
      <c r="B7" s="9" t="s">
        <v>518</v>
      </c>
      <c r="C7" s="10" t="s">
        <v>519</v>
      </c>
      <c r="D7" s="10" t="s">
        <v>13</v>
      </c>
      <c r="E7" s="10" t="s">
        <v>520</v>
      </c>
      <c r="F7" s="11" t="s">
        <v>19</v>
      </c>
      <c r="G7" s="12"/>
      <c r="H7" s="13"/>
      <c r="I7" s="1"/>
      <c r="K7" s="14"/>
      <c r="L7" s="15"/>
    </row>
    <row r="8" s="1" customFormat="1" ht="26" customHeight="1" spans="1:12">
      <c r="A8" s="9" t="s">
        <v>28</v>
      </c>
      <c r="B8" s="9" t="s">
        <v>521</v>
      </c>
      <c r="C8" s="10" t="s">
        <v>522</v>
      </c>
      <c r="D8" s="10" t="s">
        <v>13</v>
      </c>
      <c r="E8" s="10" t="s">
        <v>523</v>
      </c>
      <c r="F8" s="11" t="s">
        <v>19</v>
      </c>
      <c r="G8" s="12"/>
      <c r="H8" s="13"/>
      <c r="I8" s="1"/>
      <c r="K8" s="14"/>
      <c r="L8" s="15"/>
    </row>
    <row r="9" s="2" customFormat="1" ht="26" customHeight="1" spans="1:12">
      <c r="A9" s="9" t="s">
        <v>33</v>
      </c>
      <c r="B9" s="9" t="s">
        <v>524</v>
      </c>
      <c r="C9" s="10" t="s">
        <v>525</v>
      </c>
      <c r="D9" s="10" t="s">
        <v>13</v>
      </c>
      <c r="E9" s="10" t="s">
        <v>526</v>
      </c>
      <c r="F9" s="10">
        <v>37</v>
      </c>
      <c r="G9" s="10">
        <v>45</v>
      </c>
      <c r="H9" s="10">
        <f t="shared" si="0"/>
        <v>82</v>
      </c>
      <c r="K9" s="14"/>
      <c r="L9"/>
    </row>
    <row r="10" s="2" customFormat="1" ht="26" customHeight="1" spans="1:12">
      <c r="A10" s="9" t="s">
        <v>37</v>
      </c>
      <c r="B10" s="9" t="s">
        <v>527</v>
      </c>
      <c r="C10" s="10" t="s">
        <v>99</v>
      </c>
      <c r="D10" s="10" t="s">
        <v>31</v>
      </c>
      <c r="E10" s="10" t="s">
        <v>528</v>
      </c>
      <c r="F10" s="10">
        <v>28</v>
      </c>
      <c r="G10" s="10">
        <v>40</v>
      </c>
      <c r="H10" s="10">
        <f t="shared" si="0"/>
        <v>68</v>
      </c>
      <c r="K10" s="14"/>
      <c r="L10"/>
    </row>
    <row r="11" s="2" customFormat="1" ht="26" customHeight="1" spans="1:12">
      <c r="A11" s="9" t="s">
        <v>41</v>
      </c>
      <c r="B11" s="9" t="s">
        <v>529</v>
      </c>
      <c r="C11" s="10" t="s">
        <v>530</v>
      </c>
      <c r="D11" s="10" t="s">
        <v>13</v>
      </c>
      <c r="E11" s="10" t="s">
        <v>531</v>
      </c>
      <c r="F11" s="10">
        <v>34</v>
      </c>
      <c r="G11" s="10">
        <v>42</v>
      </c>
      <c r="H11" s="10">
        <f t="shared" si="0"/>
        <v>76</v>
      </c>
      <c r="K11" s="14"/>
      <c r="L11"/>
    </row>
    <row r="12" s="2" customFormat="1" ht="26" customHeight="1" spans="1:12">
      <c r="A12" s="9" t="s">
        <v>45</v>
      </c>
      <c r="B12" s="9" t="s">
        <v>532</v>
      </c>
      <c r="C12" s="10" t="s">
        <v>533</v>
      </c>
      <c r="D12" s="10" t="s">
        <v>13</v>
      </c>
      <c r="E12" s="10" t="s">
        <v>534</v>
      </c>
      <c r="F12" s="11" t="s">
        <v>19</v>
      </c>
      <c r="G12" s="12"/>
      <c r="H12" s="13"/>
      <c r="I12" s="2"/>
      <c r="K12" s="14"/>
      <c r="L12"/>
    </row>
    <row r="13" s="2" customFormat="1" ht="26" customHeight="1" spans="1:12">
      <c r="A13" s="9" t="s">
        <v>49</v>
      </c>
      <c r="B13" s="9" t="s">
        <v>535</v>
      </c>
      <c r="C13" s="10" t="s">
        <v>536</v>
      </c>
      <c r="D13" s="10" t="s">
        <v>31</v>
      </c>
      <c r="E13" s="10" t="s">
        <v>537</v>
      </c>
      <c r="F13" s="10">
        <v>36</v>
      </c>
      <c r="G13" s="10">
        <v>41</v>
      </c>
      <c r="H13" s="10">
        <f t="shared" ref="H13:H17" si="1">SUM(F13:G13)</f>
        <v>77</v>
      </c>
      <c r="K13" s="14"/>
      <c r="L13"/>
    </row>
    <row r="14" s="2" customFormat="1" ht="26" customHeight="1" spans="1:12">
      <c r="A14" s="9" t="s">
        <v>53</v>
      </c>
      <c r="B14" s="9" t="s">
        <v>538</v>
      </c>
      <c r="C14" s="10" t="s">
        <v>181</v>
      </c>
      <c r="D14" s="10" t="s">
        <v>13</v>
      </c>
      <c r="E14" s="10" t="s">
        <v>539</v>
      </c>
      <c r="F14" s="10">
        <v>31</v>
      </c>
      <c r="G14" s="10">
        <v>40</v>
      </c>
      <c r="H14" s="10">
        <f t="shared" si="1"/>
        <v>71</v>
      </c>
      <c r="K14" s="14"/>
      <c r="L14"/>
    </row>
    <row r="15" s="2" customFormat="1" ht="26" customHeight="1" spans="1:12">
      <c r="A15" s="9" t="s">
        <v>57</v>
      </c>
      <c r="B15" s="9" t="s">
        <v>540</v>
      </c>
      <c r="C15" s="10" t="s">
        <v>410</v>
      </c>
      <c r="D15" s="10" t="s">
        <v>13</v>
      </c>
      <c r="E15" s="10" t="s">
        <v>541</v>
      </c>
      <c r="F15" s="10">
        <v>30</v>
      </c>
      <c r="G15" s="10">
        <v>37</v>
      </c>
      <c r="H15" s="10">
        <f t="shared" si="1"/>
        <v>67</v>
      </c>
      <c r="K15" s="14"/>
      <c r="L15"/>
    </row>
    <row r="16" s="2" customFormat="1" ht="26" customHeight="1" spans="1:12">
      <c r="A16" s="9" t="s">
        <v>61</v>
      </c>
      <c r="B16" s="9" t="s">
        <v>542</v>
      </c>
      <c r="C16" s="10" t="s">
        <v>543</v>
      </c>
      <c r="D16" s="10" t="s">
        <v>13</v>
      </c>
      <c r="E16" s="10" t="s">
        <v>544</v>
      </c>
      <c r="F16" s="10">
        <v>41</v>
      </c>
      <c r="G16" s="10">
        <v>41</v>
      </c>
      <c r="H16" s="10">
        <f t="shared" si="1"/>
        <v>82</v>
      </c>
      <c r="K16" s="14"/>
      <c r="L16"/>
    </row>
    <row r="17" s="2" customFormat="1" ht="26" customHeight="1" spans="1:12">
      <c r="A17" s="9" t="s">
        <v>65</v>
      </c>
      <c r="B17" s="9" t="s">
        <v>545</v>
      </c>
      <c r="C17" s="10" t="s">
        <v>30</v>
      </c>
      <c r="D17" s="10" t="s">
        <v>13</v>
      </c>
      <c r="E17" s="10" t="s">
        <v>546</v>
      </c>
      <c r="F17" s="10">
        <v>32</v>
      </c>
      <c r="G17" s="10">
        <v>39</v>
      </c>
      <c r="H17" s="10">
        <f t="shared" si="1"/>
        <v>71</v>
      </c>
      <c r="K17" s="14"/>
      <c r="L17"/>
    </row>
    <row r="18" s="2" customFormat="1" ht="26" customHeight="1" spans="1:12">
      <c r="A18" s="9" t="s">
        <v>69</v>
      </c>
      <c r="B18" s="9" t="s">
        <v>547</v>
      </c>
      <c r="C18" s="10" t="s">
        <v>548</v>
      </c>
      <c r="D18" s="10" t="s">
        <v>13</v>
      </c>
      <c r="E18" s="10" t="s">
        <v>549</v>
      </c>
      <c r="F18" s="11" t="s">
        <v>19</v>
      </c>
      <c r="G18" s="12"/>
      <c r="H18" s="13"/>
      <c r="I18" s="2"/>
      <c r="K18" s="14"/>
      <c r="L18"/>
    </row>
    <row r="19" s="2" customFormat="1" ht="26" customHeight="1" spans="1:12">
      <c r="A19" s="9" t="s">
        <v>73</v>
      </c>
      <c r="B19" s="9" t="s">
        <v>550</v>
      </c>
      <c r="C19" s="10" t="s">
        <v>551</v>
      </c>
      <c r="D19" s="10" t="s">
        <v>13</v>
      </c>
      <c r="E19" s="10" t="s">
        <v>552</v>
      </c>
      <c r="F19" s="10">
        <v>38</v>
      </c>
      <c r="G19" s="10">
        <v>39</v>
      </c>
      <c r="H19" s="10">
        <f t="shared" ref="H19:H22" si="2">SUM(F19:G19)</f>
        <v>77</v>
      </c>
      <c r="K19" s="14"/>
      <c r="L19"/>
    </row>
    <row r="20" s="2" customFormat="1" ht="26" customHeight="1" spans="1:8">
      <c r="A20" s="9" t="s">
        <v>77</v>
      </c>
      <c r="B20" s="9" t="s">
        <v>553</v>
      </c>
      <c r="C20" s="10" t="s">
        <v>554</v>
      </c>
      <c r="D20" s="10" t="s">
        <v>31</v>
      </c>
      <c r="E20" s="10" t="s">
        <v>555</v>
      </c>
      <c r="F20" s="11" t="s">
        <v>19</v>
      </c>
      <c r="G20" s="12"/>
      <c r="H20" s="13"/>
    </row>
    <row r="21" s="2" customFormat="1" ht="26" customHeight="1" spans="1:8">
      <c r="A21" s="9" t="s">
        <v>81</v>
      </c>
      <c r="B21" s="9" t="s">
        <v>556</v>
      </c>
      <c r="C21" s="10" t="s">
        <v>557</v>
      </c>
      <c r="D21" s="10" t="s">
        <v>13</v>
      </c>
      <c r="E21" s="10" t="s">
        <v>558</v>
      </c>
      <c r="F21" s="10">
        <v>38</v>
      </c>
      <c r="G21" s="10">
        <v>43</v>
      </c>
      <c r="H21" s="10">
        <f t="shared" si="2"/>
        <v>81</v>
      </c>
    </row>
    <row r="22" s="2" customFormat="1" ht="26" customHeight="1" spans="1:8">
      <c r="A22" s="9" t="s">
        <v>85</v>
      </c>
      <c r="B22" s="9" t="s">
        <v>559</v>
      </c>
      <c r="C22" s="10" t="s">
        <v>560</v>
      </c>
      <c r="D22" s="10" t="s">
        <v>13</v>
      </c>
      <c r="E22" s="10" t="s">
        <v>561</v>
      </c>
      <c r="F22" s="10">
        <v>38</v>
      </c>
      <c r="G22" s="10">
        <v>40</v>
      </c>
      <c r="H22" s="10">
        <f t="shared" si="2"/>
        <v>78</v>
      </c>
    </row>
    <row r="23" s="2" customFormat="1" ht="26" customHeight="1" spans="1:8">
      <c r="A23" s="9" t="s">
        <v>89</v>
      </c>
      <c r="B23" s="9" t="s">
        <v>562</v>
      </c>
      <c r="C23" s="10" t="s">
        <v>563</v>
      </c>
      <c r="D23" s="10" t="s">
        <v>13</v>
      </c>
      <c r="E23" s="10" t="s">
        <v>564</v>
      </c>
      <c r="F23" s="11" t="s">
        <v>19</v>
      </c>
      <c r="G23" s="12"/>
      <c r="H23" s="13"/>
    </row>
    <row r="24" s="2" customFormat="1" ht="26" customHeight="1" spans="1:8">
      <c r="A24" s="9" t="s">
        <v>93</v>
      </c>
      <c r="B24" s="9" t="s">
        <v>565</v>
      </c>
      <c r="C24" s="10" t="s">
        <v>566</v>
      </c>
      <c r="D24" s="10" t="s">
        <v>13</v>
      </c>
      <c r="E24" s="10" t="s">
        <v>567</v>
      </c>
      <c r="F24" s="10">
        <v>29</v>
      </c>
      <c r="G24" s="10">
        <v>43</v>
      </c>
      <c r="H24" s="10">
        <f t="shared" ref="H24:H26" si="3">SUM(F24:G24)</f>
        <v>72</v>
      </c>
    </row>
    <row r="25" s="2" customFormat="1" ht="26" customHeight="1" spans="1:8">
      <c r="A25" s="9" t="s">
        <v>97</v>
      </c>
      <c r="B25" s="9" t="s">
        <v>568</v>
      </c>
      <c r="C25" s="10" t="s">
        <v>569</v>
      </c>
      <c r="D25" s="10" t="s">
        <v>13</v>
      </c>
      <c r="E25" s="10" t="s">
        <v>570</v>
      </c>
      <c r="F25" s="10">
        <v>31</v>
      </c>
      <c r="G25" s="10">
        <v>37</v>
      </c>
      <c r="H25" s="10">
        <f t="shared" si="3"/>
        <v>68</v>
      </c>
    </row>
    <row r="26" s="2" customFormat="1" ht="26" customHeight="1" spans="1:8">
      <c r="A26" s="9" t="s">
        <v>101</v>
      </c>
      <c r="B26" s="9" t="s">
        <v>571</v>
      </c>
      <c r="C26" s="10" t="s">
        <v>572</v>
      </c>
      <c r="D26" s="10" t="s">
        <v>13</v>
      </c>
      <c r="E26" s="10" t="s">
        <v>573</v>
      </c>
      <c r="F26" s="10">
        <v>31</v>
      </c>
      <c r="G26" s="10">
        <v>37</v>
      </c>
      <c r="H26" s="10">
        <f t="shared" si="3"/>
        <v>68</v>
      </c>
    </row>
    <row r="27" s="2" customFormat="1" ht="26" customHeight="1" spans="1:8">
      <c r="A27" s="9" t="s">
        <v>105</v>
      </c>
      <c r="B27" s="9" t="s">
        <v>574</v>
      </c>
      <c r="C27" s="10" t="s">
        <v>575</v>
      </c>
      <c r="D27" s="10" t="s">
        <v>31</v>
      </c>
      <c r="E27" s="10" t="s">
        <v>576</v>
      </c>
      <c r="F27" s="11" t="s">
        <v>19</v>
      </c>
      <c r="G27" s="12"/>
      <c r="H27" s="13"/>
    </row>
    <row r="28" s="2" customFormat="1" ht="29" customHeight="1" spans="1:8">
      <c r="A28" s="9" t="s">
        <v>109</v>
      </c>
      <c r="B28" s="9" t="s">
        <v>577</v>
      </c>
      <c r="C28" s="10" t="s">
        <v>578</v>
      </c>
      <c r="D28" s="10" t="s">
        <v>13</v>
      </c>
      <c r="E28" s="10" t="s">
        <v>579</v>
      </c>
      <c r="F28" s="11" t="s">
        <v>19</v>
      </c>
      <c r="G28" s="12"/>
      <c r="H28" s="13"/>
    </row>
    <row r="29" s="2" customFormat="1" ht="29" customHeight="1" spans="1:8">
      <c r="A29" s="9" t="s">
        <v>113</v>
      </c>
      <c r="B29" s="9" t="s">
        <v>580</v>
      </c>
      <c r="C29" s="10" t="s">
        <v>581</v>
      </c>
      <c r="D29" s="10" t="s">
        <v>13</v>
      </c>
      <c r="E29" s="10" t="s">
        <v>582</v>
      </c>
      <c r="F29" s="10">
        <v>26</v>
      </c>
      <c r="G29" s="10">
        <v>44</v>
      </c>
      <c r="H29" s="10">
        <f t="shared" ref="H29:H34" si="4">SUM(F29:G29)</f>
        <v>70</v>
      </c>
    </row>
    <row r="30" s="2" customFormat="1" ht="29" customHeight="1" spans="1:8">
      <c r="A30" s="9" t="s">
        <v>117</v>
      </c>
      <c r="B30" s="9" t="s">
        <v>583</v>
      </c>
      <c r="C30" s="10" t="s">
        <v>99</v>
      </c>
      <c r="D30" s="10" t="s">
        <v>13</v>
      </c>
      <c r="E30" s="10" t="s">
        <v>584</v>
      </c>
      <c r="F30" s="10">
        <v>35</v>
      </c>
      <c r="G30" s="10">
        <v>37</v>
      </c>
      <c r="H30" s="10">
        <f t="shared" si="4"/>
        <v>72</v>
      </c>
    </row>
    <row r="31" s="2" customFormat="1" ht="29" customHeight="1" spans="1:8">
      <c r="A31" s="9" t="s">
        <v>121</v>
      </c>
      <c r="B31" s="9" t="s">
        <v>585</v>
      </c>
      <c r="C31" s="10" t="s">
        <v>586</v>
      </c>
      <c r="D31" s="10" t="s">
        <v>13</v>
      </c>
      <c r="E31" s="10" t="s">
        <v>587</v>
      </c>
      <c r="F31" s="11" t="s">
        <v>19</v>
      </c>
      <c r="G31" s="12"/>
      <c r="H31" s="13"/>
    </row>
    <row r="32" s="2" customFormat="1" ht="29" customHeight="1" spans="1:8">
      <c r="A32" s="9" t="s">
        <v>125</v>
      </c>
      <c r="B32" s="9" t="s">
        <v>588</v>
      </c>
      <c r="C32" s="10" t="s">
        <v>589</v>
      </c>
      <c r="D32" s="10" t="s">
        <v>13</v>
      </c>
      <c r="E32" s="10" t="s">
        <v>590</v>
      </c>
      <c r="F32" s="11" t="s">
        <v>19</v>
      </c>
      <c r="G32" s="12"/>
      <c r="H32" s="13"/>
    </row>
    <row r="33" s="2" customFormat="1" ht="29" customHeight="1" spans="1:8">
      <c r="A33" s="9" t="s">
        <v>128</v>
      </c>
      <c r="B33" s="9" t="s">
        <v>591</v>
      </c>
      <c r="C33" s="10" t="s">
        <v>592</v>
      </c>
      <c r="D33" s="10" t="s">
        <v>31</v>
      </c>
      <c r="E33" s="10" t="s">
        <v>593</v>
      </c>
      <c r="F33" s="10">
        <v>22</v>
      </c>
      <c r="G33" s="10">
        <v>40</v>
      </c>
      <c r="H33" s="10">
        <f t="shared" si="4"/>
        <v>62</v>
      </c>
    </row>
    <row r="34" s="2" customFormat="1" ht="29" customHeight="1" spans="1:8">
      <c r="A34" s="9" t="s">
        <v>132</v>
      </c>
      <c r="B34" s="9" t="s">
        <v>594</v>
      </c>
      <c r="C34" s="10" t="s">
        <v>595</v>
      </c>
      <c r="D34" s="10" t="s">
        <v>13</v>
      </c>
      <c r="E34" s="10" t="s">
        <v>596</v>
      </c>
      <c r="F34" s="10">
        <v>25</v>
      </c>
      <c r="G34" s="10">
        <v>39</v>
      </c>
      <c r="H34" s="10">
        <f t="shared" si="4"/>
        <v>64</v>
      </c>
    </row>
    <row r="35" s="2" customFormat="1" ht="29" customHeight="1" spans="1:8">
      <c r="A35" s="9" t="s">
        <v>135</v>
      </c>
      <c r="B35" s="9" t="s">
        <v>597</v>
      </c>
      <c r="C35" s="10" t="s">
        <v>598</v>
      </c>
      <c r="D35" s="10" t="s">
        <v>31</v>
      </c>
      <c r="E35" s="10" t="s">
        <v>599</v>
      </c>
      <c r="F35" s="11" t="s">
        <v>19</v>
      </c>
      <c r="G35" s="12"/>
      <c r="H35" s="13"/>
    </row>
  </sheetData>
  <mergeCells count="15">
    <mergeCell ref="A1:H1"/>
    <mergeCell ref="A2:H2"/>
    <mergeCell ref="F4:H4"/>
    <mergeCell ref="F5:H5"/>
    <mergeCell ref="F7:H7"/>
    <mergeCell ref="F8:H8"/>
    <mergeCell ref="F12:H12"/>
    <mergeCell ref="F18:H18"/>
    <mergeCell ref="F20:H20"/>
    <mergeCell ref="F23:H23"/>
    <mergeCell ref="F27:H27"/>
    <mergeCell ref="F28:H28"/>
    <mergeCell ref="F31:H31"/>
    <mergeCell ref="F32:H32"/>
    <mergeCell ref="F35:H3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opLeftCell="A2" workbookViewId="0">
      <selection activeCell="J18" sqref="J18"/>
    </sheetView>
  </sheetViews>
  <sheetFormatPr defaultColWidth="9" defaultRowHeight="13.5"/>
  <cols>
    <col min="1" max="1" width="7.375" style="2" customWidth="1"/>
    <col min="2" max="2" width="7.875" style="2" customWidth="1"/>
    <col min="3" max="3" width="9.125" style="2" customWidth="1"/>
    <col min="4" max="4" width="6.625" style="2" customWidth="1"/>
    <col min="5" max="5" width="15.25" style="2" customWidth="1"/>
    <col min="6" max="6" width="12.625" style="2" customWidth="1"/>
    <col min="7" max="7" width="13.125" style="2" customWidth="1"/>
    <col min="8" max="8" width="16.5" style="2" customWidth="1"/>
    <col min="9" max="16384" width="9" style="2"/>
  </cols>
  <sheetData>
    <row r="1" s="1" customFormat="1" ht="43" customHeight="1" spans="1:8">
      <c r="A1" s="3" t="s">
        <v>600</v>
      </c>
      <c r="B1" s="3"/>
      <c r="C1" s="3"/>
      <c r="D1" s="4"/>
      <c r="E1" s="4"/>
      <c r="F1" s="4"/>
      <c r="G1" s="4"/>
      <c r="H1" s="4"/>
    </row>
    <row r="2" s="1" customFormat="1" ht="26" customHeight="1" spans="1:8">
      <c r="A2" s="5" t="s">
        <v>1</v>
      </c>
      <c r="B2" s="5"/>
      <c r="C2" s="6"/>
      <c r="D2" s="6"/>
      <c r="E2" s="6"/>
      <c r="F2" s="6"/>
      <c r="G2" s="6"/>
      <c r="H2" s="6"/>
    </row>
    <row r="3" s="1" customFormat="1" ht="36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7" t="s">
        <v>9</v>
      </c>
    </row>
    <row r="4" s="1" customFormat="1" ht="26" customHeight="1" spans="1:8">
      <c r="A4" s="9" t="s">
        <v>10</v>
      </c>
      <c r="B4" s="9" t="s">
        <v>601</v>
      </c>
      <c r="C4" s="10" t="s">
        <v>602</v>
      </c>
      <c r="D4" s="10" t="s">
        <v>31</v>
      </c>
      <c r="E4" s="10" t="s">
        <v>603</v>
      </c>
      <c r="F4" s="11" t="s">
        <v>19</v>
      </c>
      <c r="G4" s="12"/>
      <c r="H4" s="13"/>
    </row>
    <row r="5" s="1" customFormat="1" ht="26" customHeight="1" spans="1:8">
      <c r="A5" s="9" t="s">
        <v>15</v>
      </c>
      <c r="B5" s="9" t="s">
        <v>604</v>
      </c>
      <c r="C5" s="10" t="s">
        <v>384</v>
      </c>
      <c r="D5" s="10" t="s">
        <v>13</v>
      </c>
      <c r="E5" s="10" t="s">
        <v>605</v>
      </c>
      <c r="F5" s="10">
        <f>11+10+7</f>
        <v>28</v>
      </c>
      <c r="G5" s="10">
        <v>37</v>
      </c>
      <c r="H5" s="10">
        <f>SUM(F5:G5)</f>
        <v>65</v>
      </c>
    </row>
    <row r="6" s="1" customFormat="1" ht="26" customHeight="1" spans="1:8">
      <c r="A6" s="9" t="s">
        <v>20</v>
      </c>
      <c r="B6" s="9" t="s">
        <v>606</v>
      </c>
      <c r="C6" s="10" t="s">
        <v>607</v>
      </c>
      <c r="D6" s="10" t="s">
        <v>13</v>
      </c>
      <c r="E6" s="10" t="s">
        <v>608</v>
      </c>
      <c r="F6" s="11" t="s">
        <v>19</v>
      </c>
      <c r="G6" s="12"/>
      <c r="H6" s="13"/>
    </row>
    <row r="7" s="1" customFormat="1" ht="26" customHeight="1" spans="1:12">
      <c r="A7" s="9" t="s">
        <v>24</v>
      </c>
      <c r="B7" s="9" t="s">
        <v>609</v>
      </c>
      <c r="C7" s="10" t="s">
        <v>610</v>
      </c>
      <c r="D7" s="10" t="s">
        <v>13</v>
      </c>
      <c r="E7" s="10" t="s">
        <v>611</v>
      </c>
      <c r="F7" s="11" t="s">
        <v>19</v>
      </c>
      <c r="G7" s="12"/>
      <c r="H7" s="13"/>
      <c r="I7" s="1"/>
      <c r="K7" s="14"/>
      <c r="L7" s="15"/>
    </row>
    <row r="8" s="1" customFormat="1" ht="26" customHeight="1" spans="1:12">
      <c r="A8" s="9" t="s">
        <v>28</v>
      </c>
      <c r="B8" s="9" t="s">
        <v>612</v>
      </c>
      <c r="C8" s="10" t="s">
        <v>613</v>
      </c>
      <c r="D8" s="10" t="s">
        <v>13</v>
      </c>
      <c r="E8" s="10" t="s">
        <v>614</v>
      </c>
      <c r="F8" s="11" t="s">
        <v>19</v>
      </c>
      <c r="G8" s="12"/>
      <c r="H8" s="13"/>
      <c r="I8" s="1"/>
      <c r="K8" s="14"/>
      <c r="L8" s="15"/>
    </row>
    <row r="9" s="2" customFormat="1" ht="26" customHeight="1" spans="1:12">
      <c r="A9" s="9" t="s">
        <v>33</v>
      </c>
      <c r="B9" s="9" t="s">
        <v>615</v>
      </c>
      <c r="C9" s="10" t="s">
        <v>616</v>
      </c>
      <c r="D9" s="10" t="s">
        <v>31</v>
      </c>
      <c r="E9" s="10" t="s">
        <v>617</v>
      </c>
      <c r="F9" s="10">
        <f>18+14+9</f>
        <v>41</v>
      </c>
      <c r="G9" s="10">
        <v>38</v>
      </c>
      <c r="H9" s="10">
        <f t="shared" ref="H9:H17" si="0">SUM(F9:G9)</f>
        <v>79</v>
      </c>
      <c r="K9" s="14"/>
      <c r="L9"/>
    </row>
    <row r="10" s="2" customFormat="1" ht="26" customHeight="1" spans="1:12">
      <c r="A10" s="9" t="s">
        <v>37</v>
      </c>
      <c r="B10" s="9" t="s">
        <v>618</v>
      </c>
      <c r="C10" s="10" t="s">
        <v>619</v>
      </c>
      <c r="D10" s="10" t="s">
        <v>13</v>
      </c>
      <c r="E10" s="10" t="s">
        <v>620</v>
      </c>
      <c r="F10" s="11" t="s">
        <v>19</v>
      </c>
      <c r="G10" s="12"/>
      <c r="H10" s="13"/>
      <c r="I10" s="2"/>
      <c r="K10" s="14"/>
      <c r="L10"/>
    </row>
    <row r="11" s="2" customFormat="1" ht="26" customHeight="1" spans="1:12">
      <c r="A11" s="9" t="s">
        <v>41</v>
      </c>
      <c r="B11" s="9" t="s">
        <v>621</v>
      </c>
      <c r="C11" s="10" t="s">
        <v>622</v>
      </c>
      <c r="D11" s="10" t="s">
        <v>13</v>
      </c>
      <c r="E11" s="10" t="s">
        <v>623</v>
      </c>
      <c r="F11" s="10">
        <v>37</v>
      </c>
      <c r="G11" s="10">
        <v>34</v>
      </c>
      <c r="H11" s="10">
        <f t="shared" si="0"/>
        <v>71</v>
      </c>
      <c r="K11" s="14"/>
      <c r="L11"/>
    </row>
    <row r="12" s="2" customFormat="1" ht="26" customHeight="1" spans="1:12">
      <c r="A12" s="9" t="s">
        <v>45</v>
      </c>
      <c r="B12" s="9" t="s">
        <v>624</v>
      </c>
      <c r="C12" s="10" t="s">
        <v>625</v>
      </c>
      <c r="D12" s="10" t="s">
        <v>13</v>
      </c>
      <c r="E12" s="10" t="s">
        <v>626</v>
      </c>
      <c r="F12" s="10">
        <v>17</v>
      </c>
      <c r="G12" s="10">
        <v>35</v>
      </c>
      <c r="H12" s="10">
        <f t="shared" si="0"/>
        <v>52</v>
      </c>
      <c r="K12" s="14"/>
      <c r="L12"/>
    </row>
    <row r="13" s="2" customFormat="1" ht="26" customHeight="1" spans="1:12">
      <c r="A13" s="9" t="s">
        <v>49</v>
      </c>
      <c r="B13" s="9" t="s">
        <v>627</v>
      </c>
      <c r="C13" s="10" t="s">
        <v>628</v>
      </c>
      <c r="D13" s="10" t="s">
        <v>13</v>
      </c>
      <c r="E13" s="10" t="s">
        <v>629</v>
      </c>
      <c r="F13" s="10">
        <v>34</v>
      </c>
      <c r="G13" s="10">
        <v>34</v>
      </c>
      <c r="H13" s="10">
        <f t="shared" si="0"/>
        <v>68</v>
      </c>
      <c r="K13" s="14"/>
      <c r="L13"/>
    </row>
    <row r="14" s="2" customFormat="1" ht="26" customHeight="1" spans="1:12">
      <c r="A14" s="9" t="s">
        <v>53</v>
      </c>
      <c r="B14" s="9" t="s">
        <v>630</v>
      </c>
      <c r="C14" s="10" t="s">
        <v>208</v>
      </c>
      <c r="D14" s="10" t="s">
        <v>13</v>
      </c>
      <c r="E14" s="10" t="s">
        <v>631</v>
      </c>
      <c r="F14" s="10">
        <v>34</v>
      </c>
      <c r="G14" s="10">
        <v>41</v>
      </c>
      <c r="H14" s="10">
        <f t="shared" si="0"/>
        <v>75</v>
      </c>
      <c r="K14" s="14"/>
      <c r="L14"/>
    </row>
    <row r="15" s="2" customFormat="1" ht="26" customHeight="1" spans="1:12">
      <c r="A15" s="9" t="s">
        <v>57</v>
      </c>
      <c r="B15" s="9" t="s">
        <v>632</v>
      </c>
      <c r="C15" s="10" t="s">
        <v>633</v>
      </c>
      <c r="D15" s="10" t="s">
        <v>13</v>
      </c>
      <c r="E15" s="10" t="s">
        <v>634</v>
      </c>
      <c r="F15" s="10">
        <v>34</v>
      </c>
      <c r="G15" s="10">
        <v>26</v>
      </c>
      <c r="H15" s="10">
        <f t="shared" si="0"/>
        <v>60</v>
      </c>
      <c r="K15" s="14"/>
      <c r="L15"/>
    </row>
    <row r="16" s="2" customFormat="1" ht="26" customHeight="1" spans="1:12">
      <c r="A16" s="9" t="s">
        <v>61</v>
      </c>
      <c r="B16" s="9" t="s">
        <v>635</v>
      </c>
      <c r="C16" s="10" t="s">
        <v>184</v>
      </c>
      <c r="D16" s="10" t="s">
        <v>13</v>
      </c>
      <c r="E16" s="10" t="s">
        <v>636</v>
      </c>
      <c r="F16" s="10">
        <v>27</v>
      </c>
      <c r="G16" s="10">
        <v>33</v>
      </c>
      <c r="H16" s="10">
        <f t="shared" si="0"/>
        <v>60</v>
      </c>
      <c r="K16" s="14"/>
      <c r="L16"/>
    </row>
    <row r="17" s="2" customFormat="1" ht="26" customHeight="1" spans="1:12">
      <c r="A17" s="9" t="s">
        <v>65</v>
      </c>
      <c r="B17" s="9" t="s">
        <v>637</v>
      </c>
      <c r="C17" s="10" t="s">
        <v>638</v>
      </c>
      <c r="D17" s="10" t="s">
        <v>13</v>
      </c>
      <c r="E17" s="10" t="s">
        <v>639</v>
      </c>
      <c r="F17" s="10">
        <v>38</v>
      </c>
      <c r="G17" s="10">
        <v>36</v>
      </c>
      <c r="H17" s="10">
        <f t="shared" si="0"/>
        <v>74</v>
      </c>
      <c r="K17" s="14"/>
      <c r="L17"/>
    </row>
    <row r="18" s="2" customFormat="1" ht="26" customHeight="1" spans="1:12">
      <c r="A18" s="9" t="s">
        <v>69</v>
      </c>
      <c r="B18" s="9" t="s">
        <v>640</v>
      </c>
      <c r="C18" s="10" t="s">
        <v>641</v>
      </c>
      <c r="D18" s="10" t="s">
        <v>13</v>
      </c>
      <c r="E18" s="10" t="s">
        <v>642</v>
      </c>
      <c r="F18" s="11" t="s">
        <v>19</v>
      </c>
      <c r="G18" s="12"/>
      <c r="H18" s="13"/>
      <c r="I18" s="2"/>
      <c r="K18" s="14"/>
      <c r="L18"/>
    </row>
    <row r="19" s="2" customFormat="1" ht="26" customHeight="1" spans="1:12">
      <c r="A19" s="9" t="s">
        <v>73</v>
      </c>
      <c r="B19" s="9" t="s">
        <v>643</v>
      </c>
      <c r="C19" s="10" t="s">
        <v>159</v>
      </c>
      <c r="D19" s="10" t="s">
        <v>13</v>
      </c>
      <c r="E19" s="10" t="s">
        <v>644</v>
      </c>
      <c r="F19" s="11" t="s">
        <v>19</v>
      </c>
      <c r="G19" s="12"/>
      <c r="H19" s="13"/>
      <c r="I19" s="2"/>
      <c r="K19" s="14"/>
      <c r="L19"/>
    </row>
    <row r="20" s="2" customFormat="1" ht="26" customHeight="1" spans="1:8">
      <c r="A20" s="9" t="s">
        <v>77</v>
      </c>
      <c r="B20" s="9" t="s">
        <v>645</v>
      </c>
      <c r="C20" s="10" t="s">
        <v>646</v>
      </c>
      <c r="D20" s="10" t="s">
        <v>13</v>
      </c>
      <c r="E20" s="10" t="s">
        <v>647</v>
      </c>
      <c r="F20" s="11" t="s">
        <v>19</v>
      </c>
      <c r="G20" s="12"/>
      <c r="H20" s="13"/>
    </row>
    <row r="21" s="2" customFormat="1" ht="26" customHeight="1" spans="1:8">
      <c r="A21" s="9" t="s">
        <v>81</v>
      </c>
      <c r="B21" s="9" t="s">
        <v>648</v>
      </c>
      <c r="C21" s="10" t="s">
        <v>30</v>
      </c>
      <c r="D21" s="10" t="s">
        <v>31</v>
      </c>
      <c r="E21" s="10" t="s">
        <v>649</v>
      </c>
      <c r="F21" s="10">
        <f>13+14+8</f>
        <v>35</v>
      </c>
      <c r="G21" s="10">
        <v>34</v>
      </c>
      <c r="H21" s="10">
        <f t="shared" ref="H21:H25" si="1">SUM(F21:G21)</f>
        <v>69</v>
      </c>
    </row>
    <row r="22" s="2" customFormat="1" ht="26" customHeight="1" spans="1:8">
      <c r="A22" s="9" t="s">
        <v>85</v>
      </c>
      <c r="B22" s="9" t="s">
        <v>650</v>
      </c>
      <c r="C22" s="10" t="s">
        <v>651</v>
      </c>
      <c r="D22" s="10" t="s">
        <v>13</v>
      </c>
      <c r="E22" s="10" t="s">
        <v>652</v>
      </c>
      <c r="F22" s="10">
        <v>41</v>
      </c>
      <c r="G22" s="10">
        <v>34</v>
      </c>
      <c r="H22" s="10">
        <f t="shared" si="1"/>
        <v>75</v>
      </c>
    </row>
    <row r="23" s="2" customFormat="1" ht="26" customHeight="1" spans="1:8">
      <c r="A23" s="9" t="s">
        <v>89</v>
      </c>
      <c r="B23" s="9" t="s">
        <v>653</v>
      </c>
      <c r="C23" s="10" t="s">
        <v>654</v>
      </c>
      <c r="D23" s="10" t="s">
        <v>13</v>
      </c>
      <c r="E23" s="10" t="s">
        <v>655</v>
      </c>
      <c r="F23" s="10">
        <v>32</v>
      </c>
      <c r="G23" s="10">
        <v>35</v>
      </c>
      <c r="H23" s="10">
        <f t="shared" si="1"/>
        <v>67</v>
      </c>
    </row>
    <row r="24" s="2" customFormat="1" ht="26" customHeight="1" spans="1:8">
      <c r="A24" s="9" t="s">
        <v>93</v>
      </c>
      <c r="B24" s="9" t="s">
        <v>656</v>
      </c>
      <c r="C24" s="10" t="s">
        <v>657</v>
      </c>
      <c r="D24" s="10" t="s">
        <v>13</v>
      </c>
      <c r="E24" s="10" t="s">
        <v>658</v>
      </c>
      <c r="F24" s="10">
        <f>15+16+7</f>
        <v>38</v>
      </c>
      <c r="G24" s="10">
        <v>35</v>
      </c>
      <c r="H24" s="10">
        <f t="shared" si="1"/>
        <v>73</v>
      </c>
    </row>
    <row r="25" s="2" customFormat="1" ht="26" customHeight="1" spans="1:8">
      <c r="A25" s="9" t="s">
        <v>97</v>
      </c>
      <c r="B25" s="9" t="s">
        <v>659</v>
      </c>
      <c r="C25" s="10" t="s">
        <v>660</v>
      </c>
      <c r="D25" s="10" t="s">
        <v>13</v>
      </c>
      <c r="E25" s="10" t="s">
        <v>661</v>
      </c>
      <c r="F25" s="10">
        <v>41</v>
      </c>
      <c r="G25" s="10">
        <v>36</v>
      </c>
      <c r="H25" s="10">
        <f t="shared" si="1"/>
        <v>77</v>
      </c>
    </row>
    <row r="26" s="2" customFormat="1" ht="26" customHeight="1" spans="1:8">
      <c r="A26" s="9" t="s">
        <v>101</v>
      </c>
      <c r="B26" s="9" t="s">
        <v>662</v>
      </c>
      <c r="C26" s="10" t="s">
        <v>663</v>
      </c>
      <c r="D26" s="10" t="s">
        <v>13</v>
      </c>
      <c r="E26" s="10" t="s">
        <v>664</v>
      </c>
      <c r="F26" s="11" t="s">
        <v>19</v>
      </c>
      <c r="G26" s="12"/>
      <c r="H26" s="13"/>
    </row>
    <row r="27" s="2" customFormat="1" ht="26" customHeight="1" spans="1:8">
      <c r="A27" s="9" t="s">
        <v>105</v>
      </c>
      <c r="B27" s="9" t="s">
        <v>665</v>
      </c>
      <c r="C27" s="10" t="s">
        <v>666</v>
      </c>
      <c r="D27" s="10" t="s">
        <v>31</v>
      </c>
      <c r="E27" s="10" t="s">
        <v>667</v>
      </c>
      <c r="F27" s="10">
        <v>20</v>
      </c>
      <c r="G27" s="10">
        <v>29</v>
      </c>
      <c r="H27" s="10">
        <f t="shared" ref="H27:H32" si="2">SUM(F27:G27)</f>
        <v>49</v>
      </c>
    </row>
    <row r="28" s="2" customFormat="1" ht="29" customHeight="1" spans="1:8">
      <c r="A28" s="9" t="s">
        <v>109</v>
      </c>
      <c r="B28" s="9" t="s">
        <v>668</v>
      </c>
      <c r="C28" s="10" t="s">
        <v>669</v>
      </c>
      <c r="D28" s="10" t="s">
        <v>13</v>
      </c>
      <c r="E28" s="10" t="s">
        <v>670</v>
      </c>
      <c r="F28" s="11" t="s">
        <v>19</v>
      </c>
      <c r="G28" s="12"/>
      <c r="H28" s="13"/>
    </row>
    <row r="29" s="2" customFormat="1" ht="29" customHeight="1" spans="1:8">
      <c r="A29" s="9" t="s">
        <v>113</v>
      </c>
      <c r="B29" s="9" t="s">
        <v>671</v>
      </c>
      <c r="C29" s="10" t="s">
        <v>672</v>
      </c>
      <c r="D29" s="10" t="s">
        <v>13</v>
      </c>
      <c r="E29" s="10" t="s">
        <v>673</v>
      </c>
      <c r="F29" s="10">
        <v>30</v>
      </c>
      <c r="G29" s="10">
        <v>31</v>
      </c>
      <c r="H29" s="10">
        <f t="shared" si="2"/>
        <v>61</v>
      </c>
    </row>
    <row r="30" s="2" customFormat="1" ht="29" customHeight="1" spans="1:8">
      <c r="A30" s="9" t="s">
        <v>117</v>
      </c>
      <c r="B30" s="9" t="s">
        <v>674</v>
      </c>
      <c r="C30" s="10" t="s">
        <v>675</v>
      </c>
      <c r="D30" s="10" t="s">
        <v>13</v>
      </c>
      <c r="E30" s="10" t="s">
        <v>676</v>
      </c>
      <c r="F30" s="11" t="s">
        <v>19</v>
      </c>
      <c r="G30" s="12"/>
      <c r="H30" s="13"/>
    </row>
    <row r="31" s="2" customFormat="1" ht="29" customHeight="1" spans="1:8">
      <c r="A31" s="9" t="s">
        <v>121</v>
      </c>
      <c r="B31" s="9" t="s">
        <v>677</v>
      </c>
      <c r="C31" s="10" t="s">
        <v>678</v>
      </c>
      <c r="D31" s="10" t="s">
        <v>13</v>
      </c>
      <c r="E31" s="10" t="s">
        <v>679</v>
      </c>
      <c r="F31" s="11" t="s">
        <v>19</v>
      </c>
      <c r="G31" s="12"/>
      <c r="H31" s="13"/>
    </row>
    <row r="32" s="2" customFormat="1" ht="29" customHeight="1" spans="1:8">
      <c r="A32" s="9" t="s">
        <v>125</v>
      </c>
      <c r="B32" s="9" t="s">
        <v>680</v>
      </c>
      <c r="C32" s="10" t="s">
        <v>681</v>
      </c>
      <c r="D32" s="10" t="s">
        <v>13</v>
      </c>
      <c r="E32" s="10" t="s">
        <v>682</v>
      </c>
      <c r="F32" s="10">
        <f>15+14+8</f>
        <v>37</v>
      </c>
      <c r="G32" s="10">
        <v>40</v>
      </c>
      <c r="H32" s="10">
        <f t="shared" si="2"/>
        <v>77</v>
      </c>
    </row>
    <row r="33" s="2" customFormat="1" ht="29" customHeight="1" spans="1:8">
      <c r="A33" s="9" t="s">
        <v>128</v>
      </c>
      <c r="B33" s="9" t="s">
        <v>683</v>
      </c>
      <c r="C33" s="10" t="s">
        <v>684</v>
      </c>
      <c r="D33" s="10" t="s">
        <v>13</v>
      </c>
      <c r="E33" s="10" t="s">
        <v>685</v>
      </c>
      <c r="F33" s="11" t="s">
        <v>19</v>
      </c>
      <c r="G33" s="12"/>
      <c r="H33" s="13"/>
    </row>
    <row r="34" s="2" customFormat="1" ht="29" customHeight="1" spans="1:8">
      <c r="A34" s="9" t="s">
        <v>132</v>
      </c>
      <c r="B34" s="9" t="s">
        <v>686</v>
      </c>
      <c r="C34" s="10" t="s">
        <v>687</v>
      </c>
      <c r="D34" s="10" t="s">
        <v>13</v>
      </c>
      <c r="E34" s="10" t="s">
        <v>688</v>
      </c>
      <c r="F34" s="11" t="s">
        <v>19</v>
      </c>
      <c r="G34" s="12"/>
      <c r="H34" s="13"/>
    </row>
    <row r="35" s="2" customFormat="1" ht="29" customHeight="1" spans="1:8">
      <c r="A35" s="9" t="s">
        <v>135</v>
      </c>
      <c r="B35" s="9" t="s">
        <v>689</v>
      </c>
      <c r="C35" s="10" t="s">
        <v>690</v>
      </c>
      <c r="D35" s="10" t="s">
        <v>31</v>
      </c>
      <c r="E35" s="10" t="s">
        <v>691</v>
      </c>
      <c r="F35" s="10">
        <v>19</v>
      </c>
      <c r="G35" s="10">
        <v>32</v>
      </c>
      <c r="H35" s="10">
        <f>SUM(F35:G35)</f>
        <v>51</v>
      </c>
    </row>
  </sheetData>
  <mergeCells count="16">
    <mergeCell ref="A1:H1"/>
    <mergeCell ref="A2:H2"/>
    <mergeCell ref="F4:H4"/>
    <mergeCell ref="F6:H6"/>
    <mergeCell ref="F7:H7"/>
    <mergeCell ref="F8:H8"/>
    <mergeCell ref="F10:H10"/>
    <mergeCell ref="F18:H18"/>
    <mergeCell ref="F19:H19"/>
    <mergeCell ref="F20:H20"/>
    <mergeCell ref="F26:H26"/>
    <mergeCell ref="F28:H28"/>
    <mergeCell ref="F30:H30"/>
    <mergeCell ref="F31:H31"/>
    <mergeCell ref="F33:H33"/>
    <mergeCell ref="F34:H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考场一</vt:lpstr>
      <vt:lpstr>考场二</vt:lpstr>
      <vt:lpstr>考场三</vt:lpstr>
      <vt:lpstr>考场四</vt:lpstr>
      <vt:lpstr>考场五</vt:lpstr>
      <vt:lpstr>考场六</vt:lpstr>
      <vt:lpstr>考场七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2023-09-20T03:52:00Z</dcterms:created>
  <dcterms:modified xsi:type="dcterms:W3CDTF">2024-10-26T06:15:30Z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374B880190B74BB8A3E90ADD52B6D061_11</vt:lpwstr>
  </property>
  <property fmtid="{D5CDD505-2E9C-101B-9397-08002B2CF9AE}" pid="3" name="KSOProductBuildVer">
    <vt:lpwstr>2052-12.1.0.18608</vt:lpwstr>
  </property>
</Properties>
</file>